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3 REALIZACE\240 ZŠ BENEŠE\VÝKAZY VÝMĚR\"/>
    </mc:Choice>
  </mc:AlternateContent>
  <bookViews>
    <workbookView xWindow="0" yWindow="0" windowWidth="28800" windowHeight="1185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Položky!$A$1:$G$196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G21" i="3" l="1"/>
  <c r="G19" i="3"/>
  <c r="BE195" i="3" l="1"/>
  <c r="BD195" i="3"/>
  <c r="BC195" i="3"/>
  <c r="BB195" i="3"/>
  <c r="G195" i="3"/>
  <c r="BA195" i="3" s="1"/>
  <c r="BE194" i="3"/>
  <c r="BD194" i="3"/>
  <c r="BC194" i="3"/>
  <c r="BB194" i="3"/>
  <c r="G194" i="3"/>
  <c r="BA194" i="3" s="1"/>
  <c r="BE193" i="3"/>
  <c r="BD193" i="3"/>
  <c r="BD196" i="3" s="1"/>
  <c r="BC193" i="3"/>
  <c r="BB193" i="3"/>
  <c r="G193" i="3"/>
  <c r="BA193" i="3" s="1"/>
  <c r="B26" i="2"/>
  <c r="A26" i="2"/>
  <c r="C196" i="3"/>
  <c r="BE190" i="3"/>
  <c r="BE191" i="3" s="1"/>
  <c r="I25" i="2" s="1"/>
  <c r="BD190" i="3"/>
  <c r="BD191" i="3" s="1"/>
  <c r="H25" i="2" s="1"/>
  <c r="BB190" i="3"/>
  <c r="BB191" i="3" s="1"/>
  <c r="F25" i="2" s="1"/>
  <c r="BA190" i="3"/>
  <c r="BA191" i="3" s="1"/>
  <c r="E25" i="2" s="1"/>
  <c r="G190" i="3"/>
  <c r="BC190" i="3" s="1"/>
  <c r="BC191" i="3" s="1"/>
  <c r="G25" i="2" s="1"/>
  <c r="B25" i="2"/>
  <c r="A25" i="2"/>
  <c r="C191" i="3"/>
  <c r="BE187" i="3"/>
  <c r="BE188" i="3" s="1"/>
  <c r="I24" i="2" s="1"/>
  <c r="BD187" i="3"/>
  <c r="BC187" i="3"/>
  <c r="BC188" i="3" s="1"/>
  <c r="G24" i="2" s="1"/>
  <c r="BA187" i="3"/>
  <c r="G187" i="3"/>
  <c r="BB187" i="3" s="1"/>
  <c r="BB188" i="3" s="1"/>
  <c r="F24" i="2" s="1"/>
  <c r="H24" i="2"/>
  <c r="B24" i="2"/>
  <c r="A24" i="2"/>
  <c r="BD188" i="3"/>
  <c r="BA188" i="3"/>
  <c r="E24" i="2" s="1"/>
  <c r="C188" i="3"/>
  <c r="BE180" i="3"/>
  <c r="BE185" i="3" s="1"/>
  <c r="I23" i="2" s="1"/>
  <c r="BD180" i="3"/>
  <c r="BD185" i="3" s="1"/>
  <c r="H23" i="2" s="1"/>
  <c r="BC180" i="3"/>
  <c r="BC185" i="3" s="1"/>
  <c r="G23" i="2" s="1"/>
  <c r="BA180" i="3"/>
  <c r="BA185" i="3" s="1"/>
  <c r="E23" i="2" s="1"/>
  <c r="G180" i="3"/>
  <c r="BB180" i="3" s="1"/>
  <c r="BB185" i="3" s="1"/>
  <c r="F23" i="2" s="1"/>
  <c r="B23" i="2"/>
  <c r="A23" i="2"/>
  <c r="C185" i="3"/>
  <c r="BE176" i="3"/>
  <c r="BE178" i="3" s="1"/>
  <c r="I22" i="2" s="1"/>
  <c r="BD176" i="3"/>
  <c r="BC176" i="3"/>
  <c r="BA176" i="3"/>
  <c r="BA178" i="3" s="1"/>
  <c r="E22" i="2" s="1"/>
  <c r="G176" i="3"/>
  <c r="BB176" i="3" s="1"/>
  <c r="BB178" i="3" s="1"/>
  <c r="F22" i="2" s="1"/>
  <c r="B22" i="2"/>
  <c r="A22" i="2"/>
  <c r="BD178" i="3"/>
  <c r="H22" i="2" s="1"/>
  <c r="BC178" i="3"/>
  <c r="G22" i="2" s="1"/>
  <c r="C178" i="3"/>
  <c r="BE173" i="3"/>
  <c r="BD173" i="3"/>
  <c r="BC173" i="3"/>
  <c r="BA173" i="3"/>
  <c r="G173" i="3"/>
  <c r="BB173" i="3" s="1"/>
  <c r="BE171" i="3"/>
  <c r="BD171" i="3"/>
  <c r="BC171" i="3"/>
  <c r="BA171" i="3"/>
  <c r="G171" i="3"/>
  <c r="BB171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B168" i="3" s="1"/>
  <c r="BE167" i="3"/>
  <c r="BD167" i="3"/>
  <c r="BC167" i="3"/>
  <c r="BA167" i="3"/>
  <c r="G167" i="3"/>
  <c r="BB167" i="3" s="1"/>
  <c r="BE165" i="3"/>
  <c r="BD165" i="3"/>
  <c r="BC165" i="3"/>
  <c r="BA165" i="3"/>
  <c r="G165" i="3"/>
  <c r="BB165" i="3" s="1"/>
  <c r="B21" i="2"/>
  <c r="A21" i="2"/>
  <c r="C174" i="3"/>
  <c r="BE160" i="3"/>
  <c r="BE163" i="3" s="1"/>
  <c r="I20" i="2" s="1"/>
  <c r="BD160" i="3"/>
  <c r="BD163" i="3" s="1"/>
  <c r="H20" i="2" s="1"/>
  <c r="BC160" i="3"/>
  <c r="BA160" i="3"/>
  <c r="BA163" i="3" s="1"/>
  <c r="E20" i="2" s="1"/>
  <c r="G160" i="3"/>
  <c r="BB160" i="3" s="1"/>
  <c r="BB163" i="3" s="1"/>
  <c r="F20" i="2" s="1"/>
  <c r="B20" i="2"/>
  <c r="A20" i="2"/>
  <c r="BC163" i="3"/>
  <c r="G20" i="2" s="1"/>
  <c r="C163" i="3"/>
  <c r="BE157" i="3"/>
  <c r="BD157" i="3"/>
  <c r="BC157" i="3"/>
  <c r="BA157" i="3"/>
  <c r="G157" i="3"/>
  <c r="BB157" i="3" s="1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1" i="3"/>
  <c r="BD151" i="3"/>
  <c r="BC151" i="3"/>
  <c r="BA151" i="3"/>
  <c r="G151" i="3"/>
  <c r="BB151" i="3" s="1"/>
  <c r="BE149" i="3"/>
  <c r="BD149" i="3"/>
  <c r="BC149" i="3"/>
  <c r="BA149" i="3"/>
  <c r="G149" i="3"/>
  <c r="BB149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19" i="2"/>
  <c r="A19" i="2"/>
  <c r="C158" i="3"/>
  <c r="BE143" i="3"/>
  <c r="BD143" i="3"/>
  <c r="BC143" i="3"/>
  <c r="BA143" i="3"/>
  <c r="G143" i="3"/>
  <c r="BB143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8" i="3"/>
  <c r="BD138" i="3"/>
  <c r="BC138" i="3"/>
  <c r="BA138" i="3"/>
  <c r="G138" i="3"/>
  <c r="BB138" i="3" s="1"/>
  <c r="BE136" i="3"/>
  <c r="BD136" i="3"/>
  <c r="BC136" i="3"/>
  <c r="BA136" i="3"/>
  <c r="G136" i="3"/>
  <c r="B18" i="2"/>
  <c r="A18" i="2"/>
  <c r="BC144" i="3"/>
  <c r="G18" i="2" s="1"/>
  <c r="C144" i="3"/>
  <c r="BE133" i="3"/>
  <c r="BD133" i="3"/>
  <c r="BD134" i="3" s="1"/>
  <c r="H17" i="2" s="1"/>
  <c r="BC133" i="3"/>
  <c r="BC134" i="3" s="1"/>
  <c r="G17" i="2" s="1"/>
  <c r="BA133" i="3"/>
  <c r="BA134" i="3" s="1"/>
  <c r="E17" i="2" s="1"/>
  <c r="G133" i="3"/>
  <c r="G134" i="3" s="1"/>
  <c r="B17" i="2"/>
  <c r="A17" i="2"/>
  <c r="BE134" i="3"/>
  <c r="I17" i="2" s="1"/>
  <c r="C134" i="3"/>
  <c r="BE130" i="3"/>
  <c r="BE131" i="3" s="1"/>
  <c r="I16" i="2" s="1"/>
  <c r="BD130" i="3"/>
  <c r="BD131" i="3" s="1"/>
  <c r="H16" i="2" s="1"/>
  <c r="BC130" i="3"/>
  <c r="BC131" i="3" s="1"/>
  <c r="G16" i="2" s="1"/>
  <c r="BA130" i="3"/>
  <c r="BA131" i="3" s="1"/>
  <c r="E16" i="2" s="1"/>
  <c r="G130" i="3"/>
  <c r="G131" i="3" s="1"/>
  <c r="B16" i="2"/>
  <c r="A16" i="2"/>
  <c r="C131" i="3"/>
  <c r="BE127" i="3"/>
  <c r="BD127" i="3"/>
  <c r="BC127" i="3"/>
  <c r="BA127" i="3"/>
  <c r="G127" i="3"/>
  <c r="BB127" i="3" s="1"/>
  <c r="BE125" i="3"/>
  <c r="BD125" i="3"/>
  <c r="BC125" i="3"/>
  <c r="BA125" i="3"/>
  <c r="G125" i="3"/>
  <c r="BB125" i="3" s="1"/>
  <c r="BE122" i="3"/>
  <c r="BD122" i="3"/>
  <c r="BC122" i="3"/>
  <c r="BA122" i="3"/>
  <c r="G122" i="3"/>
  <c r="BB122" i="3" s="1"/>
  <c r="BE120" i="3"/>
  <c r="BD120" i="3"/>
  <c r="BC120" i="3"/>
  <c r="BA120" i="3"/>
  <c r="G120" i="3"/>
  <c r="BB120" i="3" s="1"/>
  <c r="BE117" i="3"/>
  <c r="BD117" i="3"/>
  <c r="BC117" i="3"/>
  <c r="BB117" i="3"/>
  <c r="BA117" i="3"/>
  <c r="G117" i="3"/>
  <c r="BE114" i="3"/>
  <c r="BD114" i="3"/>
  <c r="BC114" i="3"/>
  <c r="BA114" i="3"/>
  <c r="G114" i="3"/>
  <c r="BB114" i="3" s="1"/>
  <c r="BE111" i="3"/>
  <c r="BD111" i="3"/>
  <c r="BC111" i="3"/>
  <c r="BA111" i="3"/>
  <c r="G111" i="3"/>
  <c r="B15" i="2"/>
  <c r="A15" i="2"/>
  <c r="C128" i="3"/>
  <c r="BE108" i="3"/>
  <c r="BE109" i="3" s="1"/>
  <c r="I14" i="2" s="1"/>
  <c r="BD108" i="3"/>
  <c r="BD109" i="3" s="1"/>
  <c r="H14" i="2" s="1"/>
  <c r="BC108" i="3"/>
  <c r="BB108" i="3"/>
  <c r="BB109" i="3" s="1"/>
  <c r="F14" i="2" s="1"/>
  <c r="G108" i="3"/>
  <c r="G109" i="3" s="1"/>
  <c r="B14" i="2"/>
  <c r="A14" i="2"/>
  <c r="BC109" i="3"/>
  <c r="G14" i="2" s="1"/>
  <c r="C109" i="3"/>
  <c r="BE105" i="3"/>
  <c r="BD105" i="3"/>
  <c r="BC105" i="3"/>
  <c r="BB105" i="3"/>
  <c r="G105" i="3"/>
  <c r="BA105" i="3" s="1"/>
  <c r="BE104" i="3"/>
  <c r="BD104" i="3"/>
  <c r="BC104" i="3"/>
  <c r="BB104" i="3"/>
  <c r="G104" i="3"/>
  <c r="BA104" i="3" s="1"/>
  <c r="BE103" i="3"/>
  <c r="BD103" i="3"/>
  <c r="BC103" i="3"/>
  <c r="BB103" i="3"/>
  <c r="G103" i="3"/>
  <c r="BA103" i="3" s="1"/>
  <c r="BE102" i="3"/>
  <c r="BD102" i="3"/>
  <c r="BC102" i="3"/>
  <c r="BB102" i="3"/>
  <c r="G102" i="3"/>
  <c r="BA102" i="3" s="1"/>
  <c r="BE101" i="3"/>
  <c r="BD101" i="3"/>
  <c r="BC101" i="3"/>
  <c r="BB101" i="3"/>
  <c r="G101" i="3"/>
  <c r="BA101" i="3" s="1"/>
  <c r="BE100" i="3"/>
  <c r="BD100" i="3"/>
  <c r="BC100" i="3"/>
  <c r="BB100" i="3"/>
  <c r="G100" i="3"/>
  <c r="BA100" i="3" s="1"/>
  <c r="BE99" i="3"/>
  <c r="BD99" i="3"/>
  <c r="BC99" i="3"/>
  <c r="BB99" i="3"/>
  <c r="G99" i="3"/>
  <c r="B13" i="2"/>
  <c r="A13" i="2"/>
  <c r="C106" i="3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0" i="3"/>
  <c r="BD90" i="3"/>
  <c r="BC90" i="3"/>
  <c r="BB90" i="3"/>
  <c r="G90" i="3"/>
  <c r="BA90" i="3" s="1"/>
  <c r="BE88" i="3"/>
  <c r="BD88" i="3"/>
  <c r="BC88" i="3"/>
  <c r="BB88" i="3"/>
  <c r="G88" i="3"/>
  <c r="BA88" i="3" s="1"/>
  <c r="BE86" i="3"/>
  <c r="BD86" i="3"/>
  <c r="BC86" i="3"/>
  <c r="BB86" i="3"/>
  <c r="G86" i="3"/>
  <c r="BA86" i="3" s="1"/>
  <c r="BE84" i="3"/>
  <c r="BD84" i="3"/>
  <c r="BC84" i="3"/>
  <c r="BB84" i="3"/>
  <c r="G84" i="3"/>
  <c r="BA84" i="3" s="1"/>
  <c r="BE80" i="3"/>
  <c r="BD80" i="3"/>
  <c r="BC80" i="3"/>
  <c r="BB80" i="3"/>
  <c r="G80" i="3"/>
  <c r="BA80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3" i="3"/>
  <c r="BD73" i="3"/>
  <c r="BC73" i="3"/>
  <c r="BB73" i="3"/>
  <c r="G73" i="3"/>
  <c r="BA73" i="3" s="1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12" i="2"/>
  <c r="A12" i="2"/>
  <c r="C97" i="3"/>
  <c r="BE64" i="3"/>
  <c r="BD64" i="3"/>
  <c r="BD66" i="3" s="1"/>
  <c r="H11" i="2" s="1"/>
  <c r="BC64" i="3"/>
  <c r="BC66" i="3" s="1"/>
  <c r="G11" i="2" s="1"/>
  <c r="BB64" i="3"/>
  <c r="BB66" i="3" s="1"/>
  <c r="F11" i="2" s="1"/>
  <c r="G64" i="3"/>
  <c r="BA64" i="3" s="1"/>
  <c r="BA66" i="3" s="1"/>
  <c r="E11" i="2" s="1"/>
  <c r="B11" i="2"/>
  <c r="A11" i="2"/>
  <c r="BE66" i="3"/>
  <c r="I11" i="2" s="1"/>
  <c r="C66" i="3"/>
  <c r="BE60" i="3"/>
  <c r="BD60" i="3"/>
  <c r="BC60" i="3"/>
  <c r="BB60" i="3"/>
  <c r="G60" i="3"/>
  <c r="BA60" i="3" s="1"/>
  <c r="BE57" i="3"/>
  <c r="BD57" i="3"/>
  <c r="BC57" i="3"/>
  <c r="BB57" i="3"/>
  <c r="G57" i="3"/>
  <c r="BA57" i="3" s="1"/>
  <c r="BE54" i="3"/>
  <c r="BD54" i="3"/>
  <c r="BC54" i="3"/>
  <c r="BB54" i="3"/>
  <c r="G54" i="3"/>
  <c r="BA54" i="3" s="1"/>
  <c r="B10" i="2"/>
  <c r="A10" i="2"/>
  <c r="C62" i="3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39" i="3"/>
  <c r="BD39" i="3"/>
  <c r="BC39" i="3"/>
  <c r="BB39" i="3"/>
  <c r="G39" i="3"/>
  <c r="BA39" i="3" s="1"/>
  <c r="BE37" i="3"/>
  <c r="BD37" i="3"/>
  <c r="BC37" i="3"/>
  <c r="BB37" i="3"/>
  <c r="G37" i="3"/>
  <c r="B9" i="2"/>
  <c r="A9" i="2"/>
  <c r="C52" i="3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8" i="2"/>
  <c r="A8" i="2"/>
  <c r="C35" i="3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7" i="2"/>
  <c r="A7" i="2"/>
  <c r="C2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188" i="3" l="1"/>
  <c r="BE174" i="3"/>
  <c r="I21" i="2" s="1"/>
  <c r="BC174" i="3"/>
  <c r="G21" i="2" s="1"/>
  <c r="BE128" i="3"/>
  <c r="I15" i="2" s="1"/>
  <c r="BC128" i="3"/>
  <c r="G15" i="2" s="1"/>
  <c r="G106" i="3"/>
  <c r="BE106" i="3"/>
  <c r="I13" i="2" s="1"/>
  <c r="BC106" i="3"/>
  <c r="G13" i="2" s="1"/>
  <c r="BE97" i="3"/>
  <c r="I12" i="2" s="1"/>
  <c r="BC25" i="3"/>
  <c r="G7" i="2" s="1"/>
  <c r="BE25" i="3"/>
  <c r="I7" i="2" s="1"/>
  <c r="BC52" i="3"/>
  <c r="G9" i="2" s="1"/>
  <c r="BE52" i="3"/>
  <c r="I9" i="2" s="1"/>
  <c r="BB97" i="3"/>
  <c r="F12" i="2" s="1"/>
  <c r="BC97" i="3"/>
  <c r="G12" i="2" s="1"/>
  <c r="BA128" i="3"/>
  <c r="E15" i="2" s="1"/>
  <c r="BE144" i="3"/>
  <c r="I18" i="2" s="1"/>
  <c r="BA158" i="3"/>
  <c r="E19" i="2" s="1"/>
  <c r="BA174" i="3"/>
  <c r="E21" i="2" s="1"/>
  <c r="G191" i="3"/>
  <c r="G196" i="3"/>
  <c r="BC35" i="3"/>
  <c r="G8" i="2" s="1"/>
  <c r="BE35" i="3"/>
  <c r="I8" i="2" s="1"/>
  <c r="BC62" i="3"/>
  <c r="G10" i="2" s="1"/>
  <c r="BE62" i="3"/>
  <c r="I10" i="2" s="1"/>
  <c r="BD144" i="3"/>
  <c r="H18" i="2" s="1"/>
  <c r="BA144" i="3"/>
  <c r="E18" i="2" s="1"/>
  <c r="BE158" i="3"/>
  <c r="I19" i="2" s="1"/>
  <c r="BC158" i="3"/>
  <c r="G19" i="2" s="1"/>
  <c r="BC196" i="3"/>
  <c r="G26" i="2" s="1"/>
  <c r="BE196" i="3"/>
  <c r="I26" i="2" s="1"/>
  <c r="BD35" i="3"/>
  <c r="H8" i="2" s="1"/>
  <c r="BD62" i="3"/>
  <c r="H10" i="2" s="1"/>
  <c r="G144" i="3"/>
  <c r="BB196" i="3"/>
  <c r="F26" i="2" s="1"/>
  <c r="BB25" i="3"/>
  <c r="F7" i="2" s="1"/>
  <c r="BB52" i="3"/>
  <c r="F9" i="2" s="1"/>
  <c r="BD106" i="3"/>
  <c r="H13" i="2" s="1"/>
  <c r="G128" i="3"/>
  <c r="BD128" i="3"/>
  <c r="H15" i="2" s="1"/>
  <c r="G25" i="3"/>
  <c r="BB35" i="3"/>
  <c r="F8" i="2" s="1"/>
  <c r="G52" i="3"/>
  <c r="BB62" i="3"/>
  <c r="F10" i="2" s="1"/>
  <c r="BD97" i="3"/>
  <c r="H12" i="2" s="1"/>
  <c r="BB130" i="3"/>
  <c r="BB131" i="3" s="1"/>
  <c r="F16" i="2" s="1"/>
  <c r="BB133" i="3"/>
  <c r="BB134" i="3" s="1"/>
  <c r="F17" i="2" s="1"/>
  <c r="BB136" i="3"/>
  <c r="BB144" i="3" s="1"/>
  <c r="F18" i="2" s="1"/>
  <c r="G158" i="3"/>
  <c r="BD158" i="3"/>
  <c r="H19" i="2" s="1"/>
  <c r="BD174" i="3"/>
  <c r="H21" i="2" s="1"/>
  <c r="G185" i="3"/>
  <c r="BD25" i="3"/>
  <c r="H7" i="2" s="1"/>
  <c r="BA35" i="3"/>
  <c r="E8" i="2" s="1"/>
  <c r="BD52" i="3"/>
  <c r="H9" i="2" s="1"/>
  <c r="BA62" i="3"/>
  <c r="E10" i="2" s="1"/>
  <c r="BB106" i="3"/>
  <c r="F13" i="2" s="1"/>
  <c r="BB111" i="3"/>
  <c r="BB128" i="3" s="1"/>
  <c r="F15" i="2" s="1"/>
  <c r="G178" i="3"/>
  <c r="BA196" i="3"/>
  <c r="BB158" i="3"/>
  <c r="F19" i="2" s="1"/>
  <c r="BA97" i="3"/>
  <c r="E12" i="2" s="1"/>
  <c r="BB174" i="3"/>
  <c r="F21" i="2" s="1"/>
  <c r="BA8" i="3"/>
  <c r="BA25" i="3" s="1"/>
  <c r="E7" i="2" s="1"/>
  <c r="G35" i="3"/>
  <c r="BA37" i="3"/>
  <c r="BA52" i="3" s="1"/>
  <c r="E9" i="2" s="1"/>
  <c r="G62" i="3"/>
  <c r="G66" i="3"/>
  <c r="G97" i="3"/>
  <c r="BA99" i="3"/>
  <c r="BA106" i="3" s="1"/>
  <c r="E13" i="2" s="1"/>
  <c r="BA108" i="3"/>
  <c r="BA109" i="3" s="1"/>
  <c r="E14" i="2" s="1"/>
  <c r="G163" i="3"/>
  <c r="G174" i="3"/>
  <c r="I27" i="2" l="1"/>
  <c r="C21" i="1" s="1"/>
  <c r="G27" i="2"/>
  <c r="C18" i="1" s="1"/>
  <c r="F27" i="2"/>
  <c r="C16" i="1" s="1"/>
  <c r="H27" i="2"/>
  <c r="C17" i="1" s="1"/>
  <c r="E27" i="2"/>
  <c r="G39" i="2" l="1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C15" i="1"/>
  <c r="C19" i="1" s="1"/>
  <c r="C22" i="1" s="1"/>
  <c r="H40" i="2" l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<sst xmlns="http://schemas.openxmlformats.org/spreadsheetml/2006/main" count="565" uniqueCount="341">
  <si>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</si>
  <si>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</si>
  <si>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</si>
  <si>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</si>
  <si>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</si>
  <si>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</si>
  <si>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</si>
  <si>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</si>
  <si>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</si>
  <si>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</si>
  <si>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</si>
  <si>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</si>
  <si>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</si>
  <si>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</si>
  <si>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</si>
  <si>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</si>
  <si>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</si>
  <si>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</si>
  <si>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</si>
  <si>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</si>
  <si>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</si>
  <si>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</si>
  <si>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</si>
  <si>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PSV celkem</t>
  </si>
  <si>
    <t>M dodávky celkem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</si>
  <si>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</si>
  <si>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</si>
  <si>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</si>
  <si>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</si>
  <si>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</si>
  <si>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</si>
  <si>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</si>
  <si>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</si>
  <si>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</si>
  <si>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</si>
  <si>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</si>
  <si>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</si>
  <si>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</si>
  <si>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</si>
  <si>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</si>
  <si>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</si>
  <si>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</si>
  <si>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</si>
  <si>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</si>
  <si>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</si>
  <si>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</si>
  <si>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</si>
  <si>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</si>
  <si>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</si>
  <si>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</si>
  <si>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</si>
  <si>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</si>
  <si>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</si>
  <si>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</si>
  <si>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</si>
  <si>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</si>
  <si>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</si>
  <si>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</si>
  <si>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</si>
  <si>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</si>
  <si>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</si>
  <si>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</si>
  <si>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</si>
  <si>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</si>
  <si>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</si>
  <si>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2022/12/10</t>
  </si>
  <si>
    <t>ZŠ a MŠ tř.E.Beneše 456,Bohumín</t>
  </si>
  <si>
    <t>01</t>
  </si>
  <si>
    <t>Polytechnická učebna</t>
  </si>
  <si>
    <t>Stavební práce</t>
  </si>
  <si>
    <t>46</t>
  </si>
  <si>
    <t>Zpevněné plochy</t>
  </si>
  <si>
    <t>113106121</t>
  </si>
  <si>
    <t xml:space="preserve">Rozebrání dlažeb z betonových dlaždic na sucho </t>
  </si>
  <si>
    <t>m2</t>
  </si>
  <si>
    <t>4,70*3,57</t>
  </si>
  <si>
    <t>215901101</t>
  </si>
  <si>
    <t xml:space="preserve">Zhutnění podloží z hornin nesoudržných do 92% PS </t>
  </si>
  <si>
    <t>711132101</t>
  </si>
  <si>
    <t>Izolace proti vlhkosti svislá pásy na sucho 1 vrstva - materiál ve specifikaci</t>
  </si>
  <si>
    <t>(3,57+4,70+4,70)*0,25</t>
  </si>
  <si>
    <t>451577877</t>
  </si>
  <si>
    <t>Podklad pod dlažbu ze štěrkopísku tl. do 10 cm fr.8-16 mm</t>
  </si>
  <si>
    <t>451579877</t>
  </si>
  <si>
    <t>Příplatek za další 1cm štěrkopísku nad 10 cm celkem 5 cm</t>
  </si>
  <si>
    <t>16,78*5</t>
  </si>
  <si>
    <t>596111111</t>
  </si>
  <si>
    <t>Kladení dlažby 40/40/5 1barva, lože z kam.do 4 cm s vyplněním spár smetením</t>
  </si>
  <si>
    <t>77755-Rpol</t>
  </si>
  <si>
    <t>Úprava pískovcovitéhom schodu-zdrsnění,penetrace mrazuvzdorná stěrka</t>
  </si>
  <si>
    <t>1,28*0,35</t>
  </si>
  <si>
    <t>28323112</t>
  </si>
  <si>
    <t>Fólie nopová DEKDREN D3 tl. 0,5 mm š. 1000 mm</t>
  </si>
  <si>
    <t>3,2425*1,20</t>
  </si>
  <si>
    <t>59245326</t>
  </si>
  <si>
    <t xml:space="preserve">Dlaždice betonová HBB 40x40x5 cm </t>
  </si>
  <si>
    <t>16,78*1,02</t>
  </si>
  <si>
    <t>998223011</t>
  </si>
  <si>
    <t xml:space="preserve">Přesun hmot, pozemní komunikace, kryt dlážděný </t>
  </si>
  <si>
    <t>t</t>
  </si>
  <si>
    <t>3</t>
  </si>
  <si>
    <t>Svislé a kompletní konstrukce</t>
  </si>
  <si>
    <t>317944311</t>
  </si>
  <si>
    <t>Válcované nosníky do č.12 osazené do otvorů včetně dodávky profilu I č.12</t>
  </si>
  <si>
    <t>1np chodba,WC:(1,50*3+1,50*2)*11,10*0,001</t>
  </si>
  <si>
    <t>317234410</t>
  </si>
  <si>
    <t>Vyzdívka mezi nosníky cihlami pálenými na MC s použitím suché maltové směsi</t>
  </si>
  <si>
    <t>m3</t>
  </si>
  <si>
    <t>1np chodba,WC:1,51*0,50*0,12+1,50*0,30*0,12</t>
  </si>
  <si>
    <t>346244381</t>
  </si>
  <si>
    <t>Plentování ocelových nosníků výšky do 20 cm s použitím suché maltové směsi</t>
  </si>
  <si>
    <t>1np chodba,WC:1,50*0,12*4</t>
  </si>
  <si>
    <t>331231126</t>
  </si>
  <si>
    <t xml:space="preserve">Zdivo pilířů cihelné z CP 29 P25 na MC 10 </t>
  </si>
  <si>
    <t>1np chodba,WC:(0,50*0,16+0,50+0,15+0,30*0,15*2)*2,15</t>
  </si>
  <si>
    <t>61</t>
  </si>
  <si>
    <t>Upravy povrchů vnitřní</t>
  </si>
  <si>
    <t>615481111</t>
  </si>
  <si>
    <t xml:space="preserve">Potažení válc.nosníků rabic.pletivem a postřik MC </t>
  </si>
  <si>
    <t>1np chodba,WC:1,5*0,15*4+1,20*0,50+1,20*0,30</t>
  </si>
  <si>
    <t>611423135</t>
  </si>
  <si>
    <t>Omítka vnitřní stropů žebrových, MVC, štuková na pletivu</t>
  </si>
  <si>
    <t>612473181</t>
  </si>
  <si>
    <t xml:space="preserve">Omítka vnitřního zdiva ze suché směsi, hladká </t>
  </si>
  <si>
    <t>1np WC:(2,05+2,0)*2*2,10-0,90*1,97</t>
  </si>
  <si>
    <t>612473182</t>
  </si>
  <si>
    <t xml:space="preserve">Omítka vnitřního zdiva ze suché směsi, štuková </t>
  </si>
  <si>
    <t>1np chodba,WC:(0,15+0,50+0,15)*2,15+(0,16+0,50+0,16)*2,15</t>
  </si>
  <si>
    <t>(0,15+0,30+0,15)*2,15*2</t>
  </si>
  <si>
    <t>2np-učebna,chodba-rýhy EL:(30,0+14,0)*0,15</t>
  </si>
  <si>
    <t>612403399</t>
  </si>
  <si>
    <t xml:space="preserve">Hrubá výplň rýh ve stěnách maltou </t>
  </si>
  <si>
    <t>612409991</t>
  </si>
  <si>
    <t xml:space="preserve">Začištění omítek kolem podlah apod. </t>
  </si>
  <si>
    <t>m</t>
  </si>
  <si>
    <t>1np WC,chodba:(2,05+2,0)*2+(1,6+5,7*2+0,50*2+0,15+0,16)</t>
  </si>
  <si>
    <t>2np učebna:(7,45+6,35+0,50)*2-0,80</t>
  </si>
  <si>
    <t>63</t>
  </si>
  <si>
    <t>Podlahy a podlahové konstrukce</t>
  </si>
  <si>
    <t>631591115</t>
  </si>
  <si>
    <t xml:space="preserve">Násyp pod podlahy z keramzitu-Liapor </t>
  </si>
  <si>
    <t>1np chodba:10,37*0,05</t>
  </si>
  <si>
    <t>2np-učebna:47,8725*0,05</t>
  </si>
  <si>
    <t>631591211</t>
  </si>
  <si>
    <t xml:space="preserve">Násyp pod podlahy FERMACELL do 100 mm </t>
  </si>
  <si>
    <t>1np chodba:10,37*0,03</t>
  </si>
  <si>
    <t>2np učebna:47,8725*0,03</t>
  </si>
  <si>
    <t>631313511</t>
  </si>
  <si>
    <t xml:space="preserve">Mazanina betonová tl. 8 - 12 cm C 12/15 </t>
  </si>
  <si>
    <t>1np WC:4,66*0,10</t>
  </si>
  <si>
    <t>64</t>
  </si>
  <si>
    <t>Výplně otvorů</t>
  </si>
  <si>
    <t>642944121</t>
  </si>
  <si>
    <t>Osazení ocelových zárubní dodatečně do 2,5 m2. včetně dodávky zárubně CgH  90x197x11 cm</t>
  </si>
  <si>
    <t>kus</t>
  </si>
  <si>
    <t>1np WC:1</t>
  </si>
  <si>
    <t>96</t>
  </si>
  <si>
    <t>Bourání konstrukcí</t>
  </si>
  <si>
    <t>766662811</t>
  </si>
  <si>
    <t xml:space="preserve">Demontáž prahů dveří 1křídlových </t>
  </si>
  <si>
    <t>1np chodba+2np učebna:1+1</t>
  </si>
  <si>
    <t>776401800</t>
  </si>
  <si>
    <t xml:space="preserve">Demontáž soklíků nebo lišt, pryžových nebo z PVC </t>
  </si>
  <si>
    <t>1np chodba:5,70*2+1,66+0,50*2-1,0</t>
  </si>
  <si>
    <t>776511810</t>
  </si>
  <si>
    <t>Odstranění PVC podlah lepených bez podložky z ploch do 10 m2</t>
  </si>
  <si>
    <t>1np chodba:1,66*5,70+1,81*0,50</t>
  </si>
  <si>
    <t>Odstranění PVC podlah lepených bez podložky z ploch nad 20 m2</t>
  </si>
  <si>
    <t>2np učebna:7,45*6,35+1,13*0,50</t>
  </si>
  <si>
    <t>962032231</t>
  </si>
  <si>
    <t xml:space="preserve">Bourání zdiva z cihel pálených na MVC </t>
  </si>
  <si>
    <t>chodba 1np:0,33*0,50+2,15</t>
  </si>
  <si>
    <t>WC 1np:0,50*0,30*2,15+1,30*0,20*2,03</t>
  </si>
  <si>
    <t>965042241</t>
  </si>
  <si>
    <t xml:space="preserve">Bourání mazanin betonových tl. nad 10 cm, nad 4 m2 </t>
  </si>
  <si>
    <t>1np chodba:10,367*0,20</t>
  </si>
  <si>
    <t>1np WC:(2,05*2,0+0,70*0,30)*0,20</t>
  </si>
  <si>
    <t>2np učebna:(7,45*6,35+1,13*0,50)*0,20</t>
  </si>
  <si>
    <t>965081713</t>
  </si>
  <si>
    <t>Bourání dlaždic keramických tl. 1 cm, nad 1 m2 sbíječka dlaždice keramické</t>
  </si>
  <si>
    <t>1np WC:2,05*2,0+0,70*0,30</t>
  </si>
  <si>
    <t>968061125</t>
  </si>
  <si>
    <t xml:space="preserve">Vyvěšení dřevěných dveřních křídel pl. do 2 m2 </t>
  </si>
  <si>
    <t>968072455</t>
  </si>
  <si>
    <t xml:space="preserve">Vybourání kovových dveřních zárubní pl. do 2 m2 </t>
  </si>
  <si>
    <t>1np WC:0,60*1,97</t>
  </si>
  <si>
    <t>974031664</t>
  </si>
  <si>
    <t xml:space="preserve">Vysekání rýh zeď cihelná vtah. nosníků 15 x 15 cm </t>
  </si>
  <si>
    <t>1np chodba:1,51*3</t>
  </si>
  <si>
    <t>1np WC:1,5*2</t>
  </si>
  <si>
    <t>978013191</t>
  </si>
  <si>
    <t xml:space="preserve">Otlučení omítek vnitřních stěn v rozsahu do 100 % </t>
  </si>
  <si>
    <t>1np poid nové pilíře:0,50*2,15*2+0,30*2,15*2</t>
  </si>
  <si>
    <t>978059531</t>
  </si>
  <si>
    <t>Odsekání vnitřních obkladů stěn nad 2 m2 vč.podkladní omítky</t>
  </si>
  <si>
    <t>1np WC:(2,05+2,0)*2*2,15</t>
  </si>
  <si>
    <t>979</t>
  </si>
  <si>
    <t>Odvoz suti</t>
  </si>
  <si>
    <t>979082111</t>
  </si>
  <si>
    <t xml:space="preserve">Vnitrostaveništní doprava suti do 10 m </t>
  </si>
  <si>
    <t>979082121</t>
  </si>
  <si>
    <t xml:space="preserve">Příplatek k vnitrost. dopravě suti za dalších 5 m </t>
  </si>
  <si>
    <t>979011111</t>
  </si>
  <si>
    <t xml:space="preserve">Svislá doprava suti a vybour. hmot 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</si>
  <si>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</si>
  <si>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</si>
  <si>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</si>
  <si>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</si>
  <si>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979990001</t>
  </si>
  <si>
    <t xml:space="preserve">Poplatek za skládku stavební suti </t>
  </si>
  <si>
    <t>979990181R00</t>
  </si>
  <si>
    <t xml:space="preserve">Poplatek za skládku suti - PVC podlahová krytina </t>
  </si>
  <si>
    <t>998</t>
  </si>
  <si>
    <t>Přesun hmot</t>
  </si>
  <si>
    <t>998011002</t>
  </si>
  <si>
    <t xml:space="preserve">Přesun hmot pro budovy zděné výšky do 12 m </t>
  </si>
  <si>
    <t>713</t>
  </si>
  <si>
    <t>Izolace tepelné</t>
  </si>
  <si>
    <t>713121111</t>
  </si>
  <si>
    <t>Izolace tepelná podlah na sucho, jednovrstvá netkaná geotextilie</t>
  </si>
  <si>
    <t>1np chodba+WC:10,37+4,66</t>
  </si>
  <si>
    <t>2np-učebna:47,8725</t>
  </si>
  <si>
    <t>Izolace tepelná podlah na sucho, jednovrstvá včetně dodávky polystyren XPS tl. 100 mm</t>
  </si>
  <si>
    <t>2 np-učebna:47,8725</t>
  </si>
  <si>
    <t>713121131</t>
  </si>
  <si>
    <t>Izolace podlah zvuková voštinová Fermacell tl.2x12,5 mm (2E 22)</t>
  </si>
  <si>
    <t>1np chodba:10,37</t>
  </si>
  <si>
    <t>2np-učebna :47,8725</t>
  </si>
  <si>
    <t>713191131</t>
  </si>
  <si>
    <t xml:space="preserve">Tkanina separační FERMACELL </t>
  </si>
  <si>
    <t>1np WC:4,66</t>
  </si>
  <si>
    <t>713191221</t>
  </si>
  <si>
    <t xml:space="preserve">Izolace tepelná podlah obložení stěn pásky 100 mm </t>
  </si>
  <si>
    <t>69381111</t>
  </si>
  <si>
    <t xml:space="preserve">Geotextilie netkaná černá zahradnická 45 g/m2 </t>
  </si>
  <si>
    <t>1np chodba+WC:(10,37+4,66)*1,10</t>
  </si>
  <si>
    <t>998713202</t>
  </si>
  <si>
    <t xml:space="preserve">Přesun hmot pro izolace tepelné, výšky do 12 m </t>
  </si>
  <si>
    <t>721</t>
  </si>
  <si>
    <t>Vnitřní kanalizace</t>
  </si>
  <si>
    <t>Vnitřní kanalizace a vnitřní vodovodvč.zařizov. předmětů - viz příloha</t>
  </si>
  <si>
    <t>soub</t>
  </si>
  <si>
    <t>730</t>
  </si>
  <si>
    <t>Ústřední vytápění</t>
  </si>
  <si>
    <t xml:space="preserve">Ústřední vytápění-potrubí,otopná tělesa </t>
  </si>
  <si>
    <t>766</t>
  </si>
  <si>
    <t>Konstrukce truhlářské</t>
  </si>
  <si>
    <t>766661122</t>
  </si>
  <si>
    <t xml:space="preserve">Montáž dveří do zárubně,otevíravých 1kř.nad 0,8 m </t>
  </si>
  <si>
    <t>766670021</t>
  </si>
  <si>
    <t xml:space="preserve">Montáž kliky a štítku </t>
  </si>
  <si>
    <t>61160218</t>
  </si>
  <si>
    <t xml:space="preserve">Dveře vnitřní hladké plné 1 kříd. 90x197 lak B </t>
  </si>
  <si>
    <t>54914629-VL</t>
  </si>
  <si>
    <t xml:space="preserve">Dveřní kování -zadlabávací zámek , KL/KL WC </t>
  </si>
  <si>
    <t>998766201</t>
  </si>
  <si>
    <t xml:space="preserve">Přesun hmot pro truhlářské konstr., výšky do 6 m </t>
  </si>
  <si>
    <t>771</t>
  </si>
  <si>
    <t>Podlahy z dlaždic a obklady</t>
  </si>
  <si>
    <t>771591111</t>
  </si>
  <si>
    <t xml:space="preserve">Penetrace podkladu podlahy </t>
  </si>
  <si>
    <t>711212002</t>
  </si>
  <si>
    <t xml:space="preserve">Stěrka hydroizolační těsnicí hmotou </t>
  </si>
  <si>
    <t>1np WC:2,05*2,0+1,20*0,30</t>
  </si>
  <si>
    <t>771575109</t>
  </si>
  <si>
    <t xml:space="preserve">Montáž podlah keram.,hladké, tmel,flex 30x30 cm </t>
  </si>
  <si>
    <t>771578011</t>
  </si>
  <si>
    <t xml:space="preserve">Spára podlaha - stěna, silikonem </t>
  </si>
  <si>
    <t>(2,05+2,0)*2</t>
  </si>
  <si>
    <t>771579191</t>
  </si>
  <si>
    <t xml:space="preserve">Přípl podlaha keram plocha -5m2 </t>
  </si>
  <si>
    <t>771579793R00</t>
  </si>
  <si>
    <t xml:space="preserve">Příplatek za spárovací hmotu -vodoodpudivá- plošně </t>
  </si>
  <si>
    <t>59764210</t>
  </si>
  <si>
    <t xml:space="preserve">Dlažba Taurus Granit hladká protiskl. 300x300x9 mm </t>
  </si>
  <si>
    <t>4,46*1,05</t>
  </si>
  <si>
    <t>998771101</t>
  </si>
  <si>
    <t xml:space="preserve">Přesun hmot pro podlahy z dlaždic, výšky do 6 m </t>
  </si>
  <si>
    <t>776</t>
  </si>
  <si>
    <t>Podlahy povlakové</t>
  </si>
  <si>
    <t>776520010</t>
  </si>
  <si>
    <t>Podlaha povlaková z vinilových dílců tl. 2,0 mm soklík</t>
  </si>
  <si>
    <t>781</t>
  </si>
  <si>
    <t>Obklady keramické</t>
  </si>
  <si>
    <t>781101210</t>
  </si>
  <si>
    <t xml:space="preserve">Penetrace podkladu pod obklady </t>
  </si>
  <si>
    <t>1np-WC:(2,05+2,0+0,30)*2*2,15</t>
  </si>
  <si>
    <t>781475114</t>
  </si>
  <si>
    <t xml:space="preserve">Obklad vnitřní stěn keramický, do tmele, 20x20 cm </t>
  </si>
  <si>
    <t>781419705</t>
  </si>
  <si>
    <t xml:space="preserve">Příplatek za spárovací hmotu - plošně </t>
  </si>
  <si>
    <t>781494111</t>
  </si>
  <si>
    <t xml:space="preserve">Plastový profil flex lepidlo rohový </t>
  </si>
  <si>
    <t>1np-WC:(2,05+2,0+0,30)*2</t>
  </si>
  <si>
    <t>SPC 597</t>
  </si>
  <si>
    <t xml:space="preserve">Keramický obklad vnitřní </t>
  </si>
  <si>
    <t>18,705*1,05</t>
  </si>
  <si>
    <t>998781101</t>
  </si>
  <si>
    <t xml:space="preserve">Přesun hmot pro obklady keramické, výšky do 6 m </t>
  </si>
  <si>
    <t>783</t>
  </si>
  <si>
    <t>Nátěry</t>
  </si>
  <si>
    <t>783-Rpol01</t>
  </si>
  <si>
    <t xml:space="preserve">Nátěr ocelové zárubně 90/197 </t>
  </si>
  <si>
    <t>784</t>
  </si>
  <si>
    <t>Malby</t>
  </si>
  <si>
    <t>784195422</t>
  </si>
  <si>
    <t xml:space="preserve">Malba tekutá Primalex Polar, barva, 2 x </t>
  </si>
  <si>
    <t>1np chodba:5,70*1,66+1,81*0,50+(5,70+1,66)*2*4,04</t>
  </si>
  <si>
    <t>1np WC:2,05*2,0+1,20*0,30+(2,00+2,05)*2*(3,60-2,0)</t>
  </si>
  <si>
    <t>2np-učebna:7,45*6,35+1,13*0,50+(7,45+6,35)*2*3,67</t>
  </si>
  <si>
    <t>2np chodba drážky:14,0*0,30</t>
  </si>
  <si>
    <t>799</t>
  </si>
  <si>
    <t>Ostatní</t>
  </si>
  <si>
    <t>79901</t>
  </si>
  <si>
    <t xml:space="preserve">Pásový schodolez LG 2004150-hmotnost 150 kg </t>
  </si>
  <si>
    <t>M21</t>
  </si>
  <si>
    <t>Elektromontáže</t>
  </si>
  <si>
    <t>M21-01</t>
  </si>
  <si>
    <t xml:space="preserve">Silnoproud-dodávka a montáž-viz příloha </t>
  </si>
  <si>
    <t>VN</t>
  </si>
  <si>
    <t>Vedlejší náklady</t>
  </si>
  <si>
    <t>VN-01-5</t>
  </si>
  <si>
    <t xml:space="preserve">Vedlejší náklady u elektroinstalace </t>
  </si>
  <si>
    <t>VN01-5</t>
  </si>
  <si>
    <t xml:space="preserve">Zařízení stavebiště </t>
  </si>
  <si>
    <t>VN 08</t>
  </si>
  <si>
    <t xml:space="preserve">Provoz objednatele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</si>
  <si>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</si>
  <si>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</si>
  <si>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</si>
  <si>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</si>
  <si>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</si>
  <si>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</si>
  <si>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</si>
  <si>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</si>
  <si>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ZŠ a MŠ Bohumín</t>
  </si>
  <si>
    <t>MON</t>
  </si>
  <si>
    <t>Celkem</t>
  </si>
  <si>
    <t>Langr PROJEKT,Englišova 65,74601 Opava</t>
  </si>
  <si>
    <t>721+722 atd.</t>
  </si>
  <si>
    <t>731+733+735 atd.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</si>
</sst>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1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11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10" fillId="2" borderId="10" xfId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8" sqref="C8:E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1</v>
      </c>
      <c r="D2" s="5" t="str">
        <f>Rekapitulace!G2</f>
        <v>Stavební práce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67</v>
      </c>
      <c r="B5" s="16"/>
      <c r="C5" s="17" t="s">
        <v>68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65</v>
      </c>
      <c r="B7" s="24"/>
      <c r="C7" s="25" t="s">
        <v>66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204" t="s">
        <v>338</v>
      </c>
      <c r="D8" s="204"/>
      <c r="E8" s="205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204" t="str">
        <f>Projektant</f>
        <v>Langr PROJEKT,Englišova 65,74601 Opava</v>
      </c>
      <c r="D9" s="204"/>
      <c r="E9" s="205"/>
      <c r="F9" s="11"/>
      <c r="G9" s="33"/>
      <c r="H9" s="34"/>
    </row>
    <row r="10" spans="1:57" x14ac:dyDescent="0.2">
      <c r="A10" s="28" t="s">
        <v>15</v>
      </c>
      <c r="B10" s="11"/>
      <c r="C10" s="204" t="s">
        <v>335</v>
      </c>
      <c r="D10" s="204"/>
      <c r="E10" s="204"/>
      <c r="F10" s="35"/>
      <c r="G10" s="36"/>
      <c r="H10" s="37"/>
    </row>
    <row r="11" spans="1:57" ht="13.5" customHeight="1" x14ac:dyDescent="0.2">
      <c r="A11" s="28" t="s">
        <v>16</v>
      </c>
      <c r="B11" s="11"/>
      <c r="C11" s="204"/>
      <c r="D11" s="204"/>
      <c r="E11" s="204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6"/>
      <c r="D12" s="206"/>
      <c r="E12" s="206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/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/>
      <c r="E15" s="57"/>
      <c r="F15" s="58"/>
      <c r="G15" s="55"/>
    </row>
    <row r="16" spans="1:57" ht="15.95" customHeight="1" x14ac:dyDescent="0.2">
      <c r="A16" s="53"/>
      <c r="B16" s="54" t="s">
        <v>23</v>
      </c>
      <c r="C16" s="55">
        <f>PSV</f>
        <v>0</v>
      </c>
      <c r="D16" s="59"/>
      <c r="E16" s="60"/>
      <c r="F16" s="61"/>
      <c r="G16" s="55"/>
    </row>
    <row r="17" spans="1:7" ht="15.95" customHeight="1" x14ac:dyDescent="0.2">
      <c r="A17" s="53"/>
      <c r="B17" s="54" t="s">
        <v>320</v>
      </c>
      <c r="C17" s="55">
        <f>Mont</f>
        <v>0</v>
      </c>
      <c r="D17" s="59"/>
      <c r="E17" s="60"/>
      <c r="F17" s="61"/>
      <c r="G17" s="55"/>
    </row>
    <row r="18" spans="1:7" ht="15.95" customHeight="1" x14ac:dyDescent="0.2">
      <c r="A18" s="62"/>
      <c r="B18" s="63" t="s">
        <v>24</v>
      </c>
      <c r="C18" s="55">
        <f>Dodavka</f>
        <v>0</v>
      </c>
      <c r="D18" s="59"/>
      <c r="E18" s="60"/>
      <c r="F18" s="61"/>
      <c r="G18" s="55"/>
    </row>
    <row r="19" spans="1:7" ht="15.95" customHeight="1" x14ac:dyDescent="0.2">
      <c r="A19" s="64" t="s">
        <v>337</v>
      </c>
      <c r="B19" s="54"/>
      <c r="C19" s="55">
        <f>SUM(C15:C18)</f>
        <v>0</v>
      </c>
      <c r="D19" s="65"/>
      <c r="E19" s="60"/>
      <c r="F19" s="61"/>
      <c r="G19" s="55"/>
    </row>
    <row r="20" spans="1:7" ht="15.95" customHeight="1" x14ac:dyDescent="0.2">
      <c r="A20" s="64"/>
      <c r="B20" s="54"/>
      <c r="C20" s="55"/>
      <c r="D20" s="59"/>
      <c r="E20" s="60"/>
      <c r="F20" s="61"/>
      <c r="G20" s="55"/>
    </row>
    <row r="21" spans="1:7" ht="15.95" customHeight="1" x14ac:dyDescent="0.2">
      <c r="A21" s="64" t="s">
        <v>25</v>
      </c>
      <c r="B21" s="54"/>
      <c r="C21" s="55">
        <f>HZS</f>
        <v>0</v>
      </c>
      <c r="D21" s="59"/>
      <c r="E21" s="60"/>
      <c r="F21" s="61"/>
      <c r="G21" s="55"/>
    </row>
    <row r="22" spans="1:7" ht="15.95" customHeight="1" x14ac:dyDescent="0.2">
      <c r="A22" s="66" t="s">
        <v>337</v>
      </c>
      <c r="B22" s="34"/>
      <c r="C22" s="55">
        <f>C19+C21</f>
        <v>0</v>
      </c>
      <c r="D22" s="59"/>
      <c r="E22" s="60"/>
      <c r="F22" s="61"/>
      <c r="G22" s="55"/>
    </row>
    <row r="23" spans="1:7" ht="15.95" customHeight="1" thickBot="1" x14ac:dyDescent="0.25">
      <c r="A23" s="207" t="s">
        <v>337</v>
      </c>
      <c r="B23" s="208"/>
      <c r="C23" s="67">
        <f>C22+G23</f>
        <v>0</v>
      </c>
      <c r="D23" s="68"/>
      <c r="E23" s="69"/>
      <c r="F23" s="70"/>
      <c r="G23" s="55"/>
    </row>
    <row r="24" spans="1:7" x14ac:dyDescent="0.2">
      <c r="A24" s="71" t="s">
        <v>26</v>
      </c>
      <c r="B24" s="72"/>
      <c r="C24" s="73"/>
      <c r="D24" s="72" t="s">
        <v>27</v>
      </c>
      <c r="E24" s="72"/>
      <c r="F24" s="74" t="s">
        <v>28</v>
      </c>
      <c r="G24" s="75"/>
    </row>
    <row r="25" spans="1:7" x14ac:dyDescent="0.2">
      <c r="A25" s="66" t="s">
        <v>29</v>
      </c>
      <c r="B25" s="34"/>
      <c r="C25" s="76"/>
      <c r="D25" s="34" t="s">
        <v>29</v>
      </c>
      <c r="F25" s="77" t="s">
        <v>29</v>
      </c>
      <c r="G25" s="78"/>
    </row>
    <row r="26" spans="1:7" ht="37.5" customHeight="1" x14ac:dyDescent="0.2">
      <c r="A26" s="66" t="s">
        <v>30</v>
      </c>
      <c r="B26" s="79"/>
      <c r="C26" s="76"/>
      <c r="D26" s="34" t="s">
        <v>30</v>
      </c>
      <c r="F26" s="77" t="s">
        <v>30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31</v>
      </c>
      <c r="B28" s="34"/>
      <c r="C28" s="76"/>
      <c r="D28" s="77" t="s">
        <v>32</v>
      </c>
      <c r="E28" s="76"/>
      <c r="F28" s="81" t="s">
        <v>32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33</v>
      </c>
      <c r="B30" s="85"/>
      <c r="C30" s="86">
        <v>21</v>
      </c>
      <c r="D30" s="85" t="s">
        <v>34</v>
      </c>
      <c r="E30" s="87"/>
      <c r="F30" s="209">
        <f>ROUND(C23-F32,0)</f>
        <v>0</v>
      </c>
      <c r="G30" s="210"/>
    </row>
    <row r="31" spans="1:7" x14ac:dyDescent="0.2">
      <c r="A31" s="84" t="s">
        <v>35</v>
      </c>
      <c r="B31" s="85"/>
      <c r="C31" s="86">
        <f>SazbaDPH1</f>
        <v>21</v>
      </c>
      <c r="D31" s="85" t="s">
        <v>36</v>
      </c>
      <c r="E31" s="87"/>
      <c r="F31" s="209">
        <f>ROUND(PRODUCT(F30,C31/100),1)</f>
        <v>0</v>
      </c>
      <c r="G31" s="210"/>
    </row>
    <row r="32" spans="1:7" x14ac:dyDescent="0.2">
      <c r="A32" s="84" t="s">
        <v>33</v>
      </c>
      <c r="B32" s="85"/>
      <c r="C32" s="86">
        <v>0</v>
      </c>
      <c r="D32" s="85" t="s">
        <v>36</v>
      </c>
      <c r="E32" s="87"/>
      <c r="F32" s="209">
        <v>0</v>
      </c>
      <c r="G32" s="210"/>
    </row>
    <row r="33" spans="1:8" x14ac:dyDescent="0.2">
      <c r="A33" s="84" t="s">
        <v>35</v>
      </c>
      <c r="B33" s="88"/>
      <c r="C33" s="89">
        <f>SazbaDPH2</f>
        <v>0</v>
      </c>
      <c r="D33" s="85" t="s">
        <v>36</v>
      </c>
      <c r="E33" s="61"/>
      <c r="F33" s="209">
        <f>ROUND(PRODUCT(F32,C33/100),1)</f>
        <v>0</v>
      </c>
      <c r="G33" s="210"/>
    </row>
    <row r="34" spans="1:8" s="93" customFormat="1" ht="19.5" customHeight="1" thickBot="1" x14ac:dyDescent="0.3">
      <c r="A34" s="90" t="s">
        <v>37</v>
      </c>
      <c r="B34" s="91"/>
      <c r="C34" s="91"/>
      <c r="D34" s="91"/>
      <c r="E34" s="92"/>
      <c r="F34" s="211">
        <f>CEILING(SUM(F30:F33),IF(SUM(F30:F33)&gt;=0,1,-1))</f>
        <v>0</v>
      </c>
      <c r="G34" s="212"/>
    </row>
    <row r="36" spans="1:8" x14ac:dyDescent="0.2">
      <c r="A36" s="94" t="s">
        <v>38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03"/>
      <c r="C37" s="203"/>
      <c r="D37" s="203"/>
      <c r="E37" s="203"/>
      <c r="F37" s="203"/>
      <c r="G37" s="203"/>
      <c r="H37" t="s">
        <v>6</v>
      </c>
    </row>
    <row r="38" spans="1:8" ht="12.75" customHeight="1" x14ac:dyDescent="0.2">
      <c r="A38" s="95"/>
      <c r="B38" s="203"/>
      <c r="C38" s="203"/>
      <c r="D38" s="203"/>
      <c r="E38" s="203"/>
      <c r="F38" s="203"/>
      <c r="G38" s="203"/>
      <c r="H38" t="s">
        <v>6</v>
      </c>
    </row>
    <row r="39" spans="1:8" x14ac:dyDescent="0.2">
      <c r="A39" s="95"/>
      <c r="B39" s="203"/>
      <c r="C39" s="203"/>
      <c r="D39" s="203"/>
      <c r="E39" s="203"/>
      <c r="F39" s="203"/>
      <c r="G39" s="203"/>
      <c r="H39" t="s">
        <v>6</v>
      </c>
    </row>
    <row r="40" spans="1:8" x14ac:dyDescent="0.2">
      <c r="A40" s="95"/>
      <c r="B40" s="203"/>
      <c r="C40" s="203"/>
      <c r="D40" s="203"/>
      <c r="E40" s="203"/>
      <c r="F40" s="203"/>
      <c r="G40" s="203"/>
      <c r="H40" t="s">
        <v>6</v>
      </c>
    </row>
    <row r="41" spans="1:8" x14ac:dyDescent="0.2">
      <c r="A41" s="95"/>
      <c r="B41" s="203"/>
      <c r="C41" s="203"/>
      <c r="D41" s="203"/>
      <c r="E41" s="203"/>
      <c r="F41" s="203"/>
      <c r="G41" s="203"/>
      <c r="H41" t="s">
        <v>6</v>
      </c>
    </row>
    <row r="42" spans="1:8" x14ac:dyDescent="0.2">
      <c r="A42" s="95"/>
      <c r="B42" s="203"/>
      <c r="C42" s="203"/>
      <c r="D42" s="203"/>
      <c r="E42" s="203"/>
      <c r="F42" s="203"/>
      <c r="G42" s="203"/>
      <c r="H42" t="s">
        <v>6</v>
      </c>
    </row>
    <row r="43" spans="1:8" x14ac:dyDescent="0.2">
      <c r="A43" s="95"/>
      <c r="B43" s="203"/>
      <c r="C43" s="203"/>
      <c r="D43" s="203"/>
      <c r="E43" s="203"/>
      <c r="F43" s="203"/>
      <c r="G43" s="203"/>
      <c r="H43" t="s">
        <v>6</v>
      </c>
    </row>
    <row r="44" spans="1:8" x14ac:dyDescent="0.2">
      <c r="A44" s="95"/>
      <c r="B44" s="203"/>
      <c r="C44" s="203"/>
      <c r="D44" s="203"/>
      <c r="E44" s="203"/>
      <c r="F44" s="203"/>
      <c r="G44" s="203"/>
      <c r="H44" t="s">
        <v>6</v>
      </c>
    </row>
    <row r="45" spans="1:8" ht="0.75" customHeight="1" x14ac:dyDescent="0.2">
      <c r="A45" s="95"/>
      <c r="B45" s="203"/>
      <c r="C45" s="203"/>
      <c r="D45" s="203"/>
      <c r="E45" s="203"/>
      <c r="F45" s="203"/>
      <c r="G45" s="203"/>
      <c r="H45" t="s">
        <v>6</v>
      </c>
    </row>
    <row r="46" spans="1:8" x14ac:dyDescent="0.2">
      <c r="B46" s="202"/>
      <c r="C46" s="202"/>
      <c r="D46" s="202"/>
      <c r="E46" s="202"/>
      <c r="F46" s="202"/>
      <c r="G46" s="202"/>
    </row>
    <row r="47" spans="1:8" x14ac:dyDescent="0.2">
      <c r="B47" s="202"/>
      <c r="C47" s="202"/>
      <c r="D47" s="202"/>
      <c r="E47" s="202"/>
      <c r="F47" s="202"/>
      <c r="G47" s="202"/>
    </row>
    <row r="48" spans="1:8" x14ac:dyDescent="0.2">
      <c r="B48" s="202"/>
      <c r="C48" s="202"/>
      <c r="D48" s="202"/>
      <c r="E48" s="202"/>
      <c r="F48" s="202"/>
      <c r="G48" s="202"/>
    </row>
    <row r="49" spans="2:7" x14ac:dyDescent="0.2">
      <c r="B49" s="202"/>
      <c r="C49" s="202"/>
      <c r="D49" s="202"/>
      <c r="E49" s="202"/>
      <c r="F49" s="202"/>
      <c r="G49" s="202"/>
    </row>
    <row r="50" spans="2:7" x14ac:dyDescent="0.2">
      <c r="B50" s="202"/>
      <c r="C50" s="202"/>
      <c r="D50" s="202"/>
      <c r="E50" s="202"/>
      <c r="F50" s="202"/>
      <c r="G50" s="202"/>
    </row>
    <row r="51" spans="2:7" x14ac:dyDescent="0.2">
      <c r="B51" s="202"/>
      <c r="C51" s="202"/>
      <c r="D51" s="202"/>
      <c r="E51" s="202"/>
      <c r="F51" s="202"/>
      <c r="G51" s="202"/>
    </row>
    <row r="52" spans="2:7" x14ac:dyDescent="0.2">
      <c r="B52" s="202"/>
      <c r="C52" s="202"/>
      <c r="D52" s="202"/>
      <c r="E52" s="202"/>
      <c r="F52" s="202"/>
      <c r="G52" s="202"/>
    </row>
    <row r="53" spans="2:7" x14ac:dyDescent="0.2">
      <c r="B53" s="202"/>
      <c r="C53" s="202"/>
      <c r="D53" s="202"/>
      <c r="E53" s="202"/>
      <c r="F53" s="202"/>
      <c r="G53" s="202"/>
    </row>
    <row r="54" spans="2:7" x14ac:dyDescent="0.2">
      <c r="B54" s="202"/>
      <c r="C54" s="202"/>
      <c r="D54" s="202"/>
      <c r="E54" s="202"/>
      <c r="F54" s="202"/>
      <c r="G54" s="202"/>
    </row>
    <row r="55" spans="2:7" x14ac:dyDescent="0.2">
      <c r="B55" s="202"/>
      <c r="C55" s="202"/>
      <c r="D55" s="202"/>
      <c r="E55" s="202"/>
      <c r="F55" s="202"/>
      <c r="G55" s="202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1"/>
  <sheetViews>
    <sheetView workbookViewId="0">
      <selection activeCell="E26" sqref="E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3" t="s">
        <v>39</v>
      </c>
      <c r="B1" s="214"/>
      <c r="C1" s="96" t="str">
        <f>CONCATENATE(cislostavby," ",nazevstavby)</f>
        <v>2022/12/10 ZŠ a MŠ tř.E.Beneše 456,Bohumín</v>
      </c>
      <c r="D1" s="97"/>
      <c r="E1" s="98"/>
      <c r="F1" s="97"/>
      <c r="G1" s="99" t="s">
        <v>40</v>
      </c>
      <c r="H1" s="100">
        <v>1</v>
      </c>
      <c r="I1" s="101"/>
    </row>
    <row r="2" spans="1:9" ht="13.5" thickBot="1" x14ac:dyDescent="0.25">
      <c r="A2" s="215" t="s">
        <v>41</v>
      </c>
      <c r="B2" s="216"/>
      <c r="C2" s="102" t="str">
        <f>CONCATENATE(cisloobjektu," ",nazevobjektu)</f>
        <v>01 Polytechnická učebna</v>
      </c>
      <c r="D2" s="103"/>
      <c r="E2" s="104"/>
      <c r="F2" s="103"/>
      <c r="G2" s="217" t="s">
        <v>69</v>
      </c>
      <c r="H2" s="218"/>
      <c r="I2" s="219"/>
    </row>
    <row r="3" spans="1:9" ht="13.5" thickTop="1" x14ac:dyDescent="0.2">
      <c r="F3" s="34"/>
    </row>
    <row r="4" spans="1:9" ht="19.5" customHeight="1" x14ac:dyDescent="0.25">
      <c r="A4" s="105" t="s">
        <v>42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/>
    <row r="6" spans="1:9" s="34" customFormat="1" ht="13.5" thickBot="1" x14ac:dyDescent="0.25">
      <c r="A6" s="108"/>
      <c r="B6" s="109" t="s">
        <v>43</v>
      </c>
      <c r="C6" s="109"/>
      <c r="D6" s="110"/>
      <c r="E6" s="111" t="s">
        <v>44</v>
      </c>
      <c r="F6" s="112" t="s">
        <v>45</v>
      </c>
      <c r="G6" s="112" t="s">
        <v>336</v>
      </c>
      <c r="H6" s="112" t="s">
        <v>319</v>
      </c>
      <c r="I6" s="113" t="s">
        <v>25</v>
      </c>
    </row>
    <row r="7" spans="1:9" s="34" customFormat="1" x14ac:dyDescent="0.2">
      <c r="A7" s="198" t="str">
        <f>Položky!B7</f>
        <v>46</v>
      </c>
      <c r="B7" s="114" t="str">
        <f>Položky!C7</f>
        <v>Zpevněné plochy</v>
      </c>
      <c r="D7" s="115"/>
      <c r="E7" s="199">
        <f>Položky!BA25</f>
        <v>0</v>
      </c>
      <c r="F7" s="200">
        <f>Položky!BB25</f>
        <v>0</v>
      </c>
      <c r="G7" s="200">
        <f>Položky!BC25</f>
        <v>0</v>
      </c>
      <c r="H7" s="200">
        <f>Položky!BD25</f>
        <v>0</v>
      </c>
      <c r="I7" s="201">
        <f>Položky!BE25</f>
        <v>0</v>
      </c>
    </row>
    <row r="8" spans="1:9" s="34" customFormat="1" x14ac:dyDescent="0.2">
      <c r="A8" s="198" t="str">
        <f>Položky!B26</f>
        <v>3</v>
      </c>
      <c r="B8" s="114" t="str">
        <f>Položky!C26</f>
        <v>Svislé a kompletní konstrukce</v>
      </c>
      <c r="D8" s="115"/>
      <c r="E8" s="199">
        <f>Položky!BA35</f>
        <v>0</v>
      </c>
      <c r="F8" s="200">
        <f>Položky!BB35</f>
        <v>0</v>
      </c>
      <c r="G8" s="200">
        <f>Položky!BC35</f>
        <v>0</v>
      </c>
      <c r="H8" s="200">
        <f>Položky!BD35</f>
        <v>0</v>
      </c>
      <c r="I8" s="201">
        <f>Položky!BE35</f>
        <v>0</v>
      </c>
    </row>
    <row r="9" spans="1:9" s="34" customFormat="1" x14ac:dyDescent="0.2">
      <c r="A9" s="198" t="str">
        <f>Položky!B36</f>
        <v>61</v>
      </c>
      <c r="B9" s="114" t="str">
        <f>Položky!C36</f>
        <v>Upravy povrchů vnitřní</v>
      </c>
      <c r="D9" s="115"/>
      <c r="E9" s="199">
        <f>Položky!BA52</f>
        <v>0</v>
      </c>
      <c r="F9" s="200">
        <f>Položky!BB52</f>
        <v>0</v>
      </c>
      <c r="G9" s="200">
        <f>Položky!BC52</f>
        <v>0</v>
      </c>
      <c r="H9" s="200">
        <f>Položky!BD52</f>
        <v>0</v>
      </c>
      <c r="I9" s="201">
        <f>Položky!BE52</f>
        <v>0</v>
      </c>
    </row>
    <row r="10" spans="1:9" s="34" customFormat="1" x14ac:dyDescent="0.2">
      <c r="A10" s="198" t="str">
        <f>Položky!B53</f>
        <v>63</v>
      </c>
      <c r="B10" s="114" t="str">
        <f>Položky!C53</f>
        <v>Podlahy a podlahové konstrukce</v>
      </c>
      <c r="D10" s="115"/>
      <c r="E10" s="199">
        <f>Položky!BA62</f>
        <v>0</v>
      </c>
      <c r="F10" s="200">
        <f>Položky!BB62</f>
        <v>0</v>
      </c>
      <c r="G10" s="200">
        <f>Položky!BC62</f>
        <v>0</v>
      </c>
      <c r="H10" s="200">
        <f>Položky!BD62</f>
        <v>0</v>
      </c>
      <c r="I10" s="201">
        <f>Položky!BE62</f>
        <v>0</v>
      </c>
    </row>
    <row r="11" spans="1:9" s="34" customFormat="1" x14ac:dyDescent="0.2">
      <c r="A11" s="198" t="str">
        <f>Položky!B63</f>
        <v>64</v>
      </c>
      <c r="B11" s="114" t="str">
        <f>Položky!C63</f>
        <v>Výplně otvorů</v>
      </c>
      <c r="D11" s="115"/>
      <c r="E11" s="199">
        <f>Položky!BA66</f>
        <v>0</v>
      </c>
      <c r="F11" s="200">
        <f>Položky!BB66</f>
        <v>0</v>
      </c>
      <c r="G11" s="200">
        <f>Položky!BC66</f>
        <v>0</v>
      </c>
      <c r="H11" s="200">
        <f>Položky!BD66</f>
        <v>0</v>
      </c>
      <c r="I11" s="201">
        <f>Položky!BE66</f>
        <v>0</v>
      </c>
    </row>
    <row r="12" spans="1:9" s="34" customFormat="1" x14ac:dyDescent="0.2">
      <c r="A12" s="198" t="str">
        <f>Položky!B67</f>
        <v>96</v>
      </c>
      <c r="B12" s="114" t="str">
        <f>Položky!C67</f>
        <v>Bourání konstrukcí</v>
      </c>
      <c r="D12" s="115"/>
      <c r="E12" s="199">
        <f>Položky!BA97</f>
        <v>0</v>
      </c>
      <c r="F12" s="200">
        <f>Položky!BB97</f>
        <v>0</v>
      </c>
      <c r="G12" s="200">
        <f>Položky!BC97</f>
        <v>0</v>
      </c>
      <c r="H12" s="200">
        <f>Položky!BD97</f>
        <v>0</v>
      </c>
      <c r="I12" s="201">
        <f>Položky!BE97</f>
        <v>0</v>
      </c>
    </row>
    <row r="13" spans="1:9" s="34" customFormat="1" x14ac:dyDescent="0.2">
      <c r="A13" s="198" t="str">
        <f>Položky!B98</f>
        <v>979</v>
      </c>
      <c r="B13" s="114" t="str">
        <f>Položky!C98</f>
        <v>Odvoz suti</v>
      </c>
      <c r="D13" s="115"/>
      <c r="E13" s="199">
        <f>Položky!BA106</f>
        <v>0</v>
      </c>
      <c r="F13" s="200">
        <f>Položky!BB106</f>
        <v>0</v>
      </c>
      <c r="G13" s="200">
        <f>Položky!BC106</f>
        <v>0</v>
      </c>
      <c r="H13" s="200">
        <f>Položky!BD106</f>
        <v>0</v>
      </c>
      <c r="I13" s="201">
        <f>Položky!BE106</f>
        <v>0</v>
      </c>
    </row>
    <row r="14" spans="1:9" s="34" customFormat="1" x14ac:dyDescent="0.2">
      <c r="A14" s="198" t="str">
        <f>Položky!B107</f>
        <v>998</v>
      </c>
      <c r="B14" s="114" t="str">
        <f>Položky!C107</f>
        <v>Přesun hmot</v>
      </c>
      <c r="D14" s="115"/>
      <c r="E14" s="199">
        <f>Položky!BA109</f>
        <v>0</v>
      </c>
      <c r="F14" s="200">
        <f>Položky!BB109</f>
        <v>0</v>
      </c>
      <c r="G14" s="200">
        <f>Položky!BC109</f>
        <v>0</v>
      </c>
      <c r="H14" s="200">
        <f>Položky!BD109</f>
        <v>0</v>
      </c>
      <c r="I14" s="201">
        <f>Položky!BE109</f>
        <v>0</v>
      </c>
    </row>
    <row r="15" spans="1:9" s="34" customFormat="1" x14ac:dyDescent="0.2">
      <c r="A15" s="198" t="str">
        <f>Položky!B110</f>
        <v>713</v>
      </c>
      <c r="B15" s="114" t="str">
        <f>Položky!C110</f>
        <v>Izolace tepelné</v>
      </c>
      <c r="D15" s="115"/>
      <c r="E15" s="199">
        <f>Položky!BA128</f>
        <v>0</v>
      </c>
      <c r="F15" s="200">
        <f>Položky!BB128</f>
        <v>0</v>
      </c>
      <c r="G15" s="200">
        <f>Položky!BC128</f>
        <v>0</v>
      </c>
      <c r="H15" s="200">
        <f>Položky!BD128</f>
        <v>0</v>
      </c>
      <c r="I15" s="201">
        <f>Položky!BE128</f>
        <v>0</v>
      </c>
    </row>
    <row r="16" spans="1:9" s="34" customFormat="1" x14ac:dyDescent="0.2">
      <c r="A16" s="198" t="str">
        <f>Položky!B129</f>
        <v>721</v>
      </c>
      <c r="B16" s="114" t="str">
        <f>Položky!C129</f>
        <v>Vnitřní kanalizace</v>
      </c>
      <c r="D16" s="115"/>
      <c r="E16" s="199">
        <f>Položky!BA131</f>
        <v>0</v>
      </c>
      <c r="F16" s="200">
        <f>Položky!BB131</f>
        <v>0</v>
      </c>
      <c r="G16" s="200">
        <f>Položky!BC131</f>
        <v>0</v>
      </c>
      <c r="H16" s="200">
        <f>Položky!BD131</f>
        <v>0</v>
      </c>
      <c r="I16" s="201">
        <f>Položky!BE131</f>
        <v>0</v>
      </c>
    </row>
    <row r="17" spans="1:57" s="34" customFormat="1" x14ac:dyDescent="0.2">
      <c r="A17" s="198" t="str">
        <f>Položky!B132</f>
        <v>730</v>
      </c>
      <c r="B17" s="114" t="str">
        <f>Položky!C132</f>
        <v>Ústřední vytápění</v>
      </c>
      <c r="D17" s="115"/>
      <c r="E17" s="199">
        <f>Položky!BA134</f>
        <v>0</v>
      </c>
      <c r="F17" s="200">
        <f>Položky!BB134</f>
        <v>0</v>
      </c>
      <c r="G17" s="200">
        <f>Položky!BC134</f>
        <v>0</v>
      </c>
      <c r="H17" s="200">
        <f>Položky!BD134</f>
        <v>0</v>
      </c>
      <c r="I17" s="201">
        <f>Položky!BE134</f>
        <v>0</v>
      </c>
    </row>
    <row r="18" spans="1:57" s="34" customFormat="1" x14ac:dyDescent="0.2">
      <c r="A18" s="198" t="str">
        <f>Položky!B135</f>
        <v>766</v>
      </c>
      <c r="B18" s="114" t="str">
        <f>Položky!C135</f>
        <v>Konstrukce truhlářské</v>
      </c>
      <c r="D18" s="115"/>
      <c r="E18" s="199">
        <f>Položky!BA144</f>
        <v>0</v>
      </c>
      <c r="F18" s="200">
        <f>Položky!BB144</f>
        <v>0</v>
      </c>
      <c r="G18" s="200">
        <f>Položky!BC144</f>
        <v>0</v>
      </c>
      <c r="H18" s="200">
        <f>Položky!BD144</f>
        <v>0</v>
      </c>
      <c r="I18" s="201">
        <f>Položky!BE144</f>
        <v>0</v>
      </c>
    </row>
    <row r="19" spans="1:57" s="34" customFormat="1" x14ac:dyDescent="0.2">
      <c r="A19" s="198" t="str">
        <f>Položky!B145</f>
        <v>771</v>
      </c>
      <c r="B19" s="114" t="str">
        <f>Položky!C145</f>
        <v>Podlahy z dlaždic a obklady</v>
      </c>
      <c r="D19" s="115"/>
      <c r="E19" s="199">
        <f>Položky!BA158</f>
        <v>0</v>
      </c>
      <c r="F19" s="200">
        <f>Položky!BB158</f>
        <v>0</v>
      </c>
      <c r="G19" s="200">
        <f>Položky!BC158</f>
        <v>0</v>
      </c>
      <c r="H19" s="200">
        <f>Položky!BD158</f>
        <v>0</v>
      </c>
      <c r="I19" s="201">
        <f>Položky!BE158</f>
        <v>0</v>
      </c>
    </row>
    <row r="20" spans="1:57" s="34" customFormat="1" x14ac:dyDescent="0.2">
      <c r="A20" s="198" t="str">
        <f>Položky!B159</f>
        <v>776</v>
      </c>
      <c r="B20" s="114" t="str">
        <f>Položky!C159</f>
        <v>Podlahy povlakové</v>
      </c>
      <c r="D20" s="115"/>
      <c r="E20" s="199">
        <f>Položky!BA163</f>
        <v>0</v>
      </c>
      <c r="F20" s="200">
        <f>Položky!BB163</f>
        <v>0</v>
      </c>
      <c r="G20" s="200">
        <f>Položky!BC163</f>
        <v>0</v>
      </c>
      <c r="H20" s="200">
        <f>Položky!BD163</f>
        <v>0</v>
      </c>
      <c r="I20" s="201">
        <f>Položky!BE163</f>
        <v>0</v>
      </c>
    </row>
    <row r="21" spans="1:57" s="34" customFormat="1" x14ac:dyDescent="0.2">
      <c r="A21" s="198" t="str">
        <f>Položky!B164</f>
        <v>781</v>
      </c>
      <c r="B21" s="114" t="str">
        <f>Položky!C164</f>
        <v>Obklady keramické</v>
      </c>
      <c r="D21" s="115"/>
      <c r="E21" s="199">
        <f>Položky!BA174</f>
        <v>0</v>
      </c>
      <c r="F21" s="200">
        <f>Položky!BB174</f>
        <v>0</v>
      </c>
      <c r="G21" s="200">
        <f>Položky!BC174</f>
        <v>0</v>
      </c>
      <c r="H21" s="200">
        <f>Položky!BD174</f>
        <v>0</v>
      </c>
      <c r="I21" s="201">
        <f>Položky!BE174</f>
        <v>0</v>
      </c>
    </row>
    <row r="22" spans="1:57" s="34" customFormat="1" x14ac:dyDescent="0.2">
      <c r="A22" s="198" t="str">
        <f>Položky!B175</f>
        <v>783</v>
      </c>
      <c r="B22" s="114" t="str">
        <f>Položky!C175</f>
        <v>Nátěry</v>
      </c>
      <c r="D22" s="115"/>
      <c r="E22" s="199">
        <f>Položky!BA178</f>
        <v>0</v>
      </c>
      <c r="F22" s="200">
        <f>Položky!BB178</f>
        <v>0</v>
      </c>
      <c r="G22" s="200">
        <f>Položky!BC178</f>
        <v>0</v>
      </c>
      <c r="H22" s="200">
        <f>Položky!BD178</f>
        <v>0</v>
      </c>
      <c r="I22" s="201">
        <f>Položky!BE178</f>
        <v>0</v>
      </c>
    </row>
    <row r="23" spans="1:57" s="34" customFormat="1" x14ac:dyDescent="0.2">
      <c r="A23" s="198" t="str">
        <f>Položky!B179</f>
        <v>784</v>
      </c>
      <c r="B23" s="114" t="str">
        <f>Položky!C179</f>
        <v>Malby</v>
      </c>
      <c r="D23" s="115"/>
      <c r="E23" s="199">
        <f>Položky!BA185</f>
        <v>0</v>
      </c>
      <c r="F23" s="200">
        <f>Položky!BB185</f>
        <v>0</v>
      </c>
      <c r="G23" s="200">
        <f>Položky!BC185</f>
        <v>0</v>
      </c>
      <c r="H23" s="200">
        <f>Položky!BD185</f>
        <v>0</v>
      </c>
      <c r="I23" s="201">
        <f>Položky!BE185</f>
        <v>0</v>
      </c>
    </row>
    <row r="24" spans="1:57" s="34" customFormat="1" x14ac:dyDescent="0.2">
      <c r="A24" s="198" t="str">
        <f>Položky!B186</f>
        <v>799</v>
      </c>
      <c r="B24" s="114" t="str">
        <f>Položky!C186</f>
        <v>Ostatní</v>
      </c>
      <c r="D24" s="115"/>
      <c r="E24" s="199">
        <f>Položky!BA188</f>
        <v>0</v>
      </c>
      <c r="F24" s="200">
        <f>Položky!BB188</f>
        <v>0</v>
      </c>
      <c r="G24" s="200">
        <f>Položky!BC188</f>
        <v>0</v>
      </c>
      <c r="H24" s="200">
        <f>Položky!BD188</f>
        <v>0</v>
      </c>
      <c r="I24" s="201">
        <f>Položky!BE188</f>
        <v>0</v>
      </c>
    </row>
    <row r="25" spans="1:57" s="34" customFormat="1" x14ac:dyDescent="0.2">
      <c r="A25" s="198" t="str">
        <f>Položky!B189</f>
        <v>M21</v>
      </c>
      <c r="B25" s="114" t="str">
        <f>Položky!C189</f>
        <v>Elektromontáže</v>
      </c>
      <c r="D25" s="115"/>
      <c r="E25" s="199">
        <f>Položky!BA191</f>
        <v>0</v>
      </c>
      <c r="F25" s="200">
        <f>Položky!BB191</f>
        <v>0</v>
      </c>
      <c r="G25" s="200">
        <f>Položky!BC191</f>
        <v>0</v>
      </c>
      <c r="H25" s="200">
        <f>Položky!BD191</f>
        <v>0</v>
      </c>
      <c r="I25" s="201">
        <f>Položky!BE191</f>
        <v>0</v>
      </c>
    </row>
    <row r="26" spans="1:57" s="34" customFormat="1" ht="13.5" thickBot="1" x14ac:dyDescent="0.25">
      <c r="A26" s="198" t="str">
        <f>Položky!B192</f>
        <v>VN</v>
      </c>
      <c r="B26" s="114" t="str">
        <f>Položky!C192</f>
        <v>Vedlejší náklady</v>
      </c>
      <c r="D26" s="115"/>
      <c r="E26" s="199">
        <v>0</v>
      </c>
      <c r="F26" s="200">
        <f>Položky!BB196</f>
        <v>0</v>
      </c>
      <c r="G26" s="200">
        <f>Položky!BC196</f>
        <v>0</v>
      </c>
      <c r="H26" s="200">
        <v>0</v>
      </c>
      <c r="I26" s="201">
        <f>Položky!BE196</f>
        <v>0</v>
      </c>
    </row>
    <row r="27" spans="1:57" s="122" customFormat="1" ht="13.5" thickBot="1" x14ac:dyDescent="0.25">
      <c r="A27" s="116"/>
      <c r="B27" s="117" t="s">
        <v>46</v>
      </c>
      <c r="C27" s="117"/>
      <c r="D27" s="118"/>
      <c r="E27" s="119">
        <f>SUM(E7:E26)</f>
        <v>0</v>
      </c>
      <c r="F27" s="120">
        <f>SUM(F7:F26)</f>
        <v>0</v>
      </c>
      <c r="G27" s="120">
        <f>SUM(G7:G26)</f>
        <v>0</v>
      </c>
      <c r="H27" s="120">
        <f>SUM(H7:H26)</f>
        <v>0</v>
      </c>
      <c r="I27" s="121">
        <f>SUM(I7:I26)</f>
        <v>0</v>
      </c>
    </row>
    <row r="28" spans="1:57" x14ac:dyDescent="0.2">
      <c r="A28" s="34"/>
      <c r="B28" s="34"/>
      <c r="C28" s="34"/>
      <c r="D28" s="34"/>
      <c r="E28" s="34"/>
      <c r="F28" s="34"/>
      <c r="G28" s="34"/>
      <c r="H28" s="34"/>
      <c r="I28" s="34"/>
    </row>
    <row r="29" spans="1:57" ht="19.5" customHeight="1" x14ac:dyDescent="0.25">
      <c r="A29" s="106" t="s">
        <v>47</v>
      </c>
      <c r="B29" s="106"/>
      <c r="C29" s="106"/>
      <c r="D29" s="106"/>
      <c r="E29" s="106"/>
      <c r="F29" s="106"/>
      <c r="G29" s="123"/>
      <c r="H29" s="106"/>
      <c r="I29" s="106"/>
      <c r="BA29" s="40"/>
      <c r="BB29" s="40"/>
      <c r="BC29" s="40"/>
      <c r="BD29" s="40"/>
      <c r="BE29" s="40"/>
    </row>
    <row r="30" spans="1:57" ht="13.5" thickBot="1" x14ac:dyDescent="0.25"/>
    <row r="31" spans="1:57" x14ac:dyDescent="0.2">
      <c r="A31" s="71" t="s">
        <v>48</v>
      </c>
      <c r="B31" s="72"/>
      <c r="C31" s="72"/>
      <c r="D31" s="124"/>
      <c r="E31" s="125" t="s">
        <v>49</v>
      </c>
      <c r="F31" s="126" t="s">
        <v>50</v>
      </c>
      <c r="G31" s="127" t="s">
        <v>51</v>
      </c>
      <c r="H31" s="128"/>
      <c r="I31" s="129" t="s">
        <v>49</v>
      </c>
    </row>
    <row r="32" spans="1:57" x14ac:dyDescent="0.2">
      <c r="A32" s="130" t="s">
        <v>327</v>
      </c>
      <c r="B32" s="131"/>
      <c r="C32" s="131"/>
      <c r="D32" s="132"/>
      <c r="E32" s="133">
        <v>0</v>
      </c>
      <c r="F32" s="134">
        <v>0</v>
      </c>
      <c r="G32" s="135">
        <f t="shared" ref="G32:G39" si="0">CHOOSE(BA32+1,HSV+PSV,HSV+PSV+Mont,HSV+PSV+Dodavka+Mont,HSV,PSV,Mont,Dodavka,Mont+Dodavka,0)</f>
        <v>0</v>
      </c>
      <c r="H32" s="136"/>
      <c r="I32" s="137">
        <f t="shared" ref="I32:I39" si="1">E32+F32*G32/100</f>
        <v>0</v>
      </c>
      <c r="BA32">
        <v>0</v>
      </c>
    </row>
    <row r="33" spans="1:53" x14ac:dyDescent="0.2">
      <c r="A33" s="130" t="s">
        <v>328</v>
      </c>
      <c r="B33" s="131"/>
      <c r="C33" s="131"/>
      <c r="D33" s="132"/>
      <c r="E33" s="133">
        <v>0</v>
      </c>
      <c r="F33" s="134">
        <v>0</v>
      </c>
      <c r="G33" s="135">
        <f t="shared" si="0"/>
        <v>0</v>
      </c>
      <c r="H33" s="136"/>
      <c r="I33" s="137">
        <f t="shared" si="1"/>
        <v>0</v>
      </c>
      <c r="BA33">
        <v>0</v>
      </c>
    </row>
    <row r="34" spans="1:53" x14ac:dyDescent="0.2">
      <c r="A34" s="130" t="s">
        <v>329</v>
      </c>
      <c r="B34" s="131"/>
      <c r="C34" s="131"/>
      <c r="D34" s="132"/>
      <c r="E34" s="133">
        <v>0</v>
      </c>
      <c r="F34" s="134">
        <v>0</v>
      </c>
      <c r="G34" s="135">
        <f t="shared" si="0"/>
        <v>0</v>
      </c>
      <c r="H34" s="136"/>
      <c r="I34" s="137">
        <f t="shared" si="1"/>
        <v>0</v>
      </c>
      <c r="BA34">
        <v>0</v>
      </c>
    </row>
    <row r="35" spans="1:53" x14ac:dyDescent="0.2">
      <c r="A35" s="130" t="s">
        <v>330</v>
      </c>
      <c r="B35" s="131"/>
      <c r="C35" s="131"/>
      <c r="D35" s="132"/>
      <c r="E35" s="133">
        <v>0</v>
      </c>
      <c r="F35" s="134">
        <v>0</v>
      </c>
      <c r="G35" s="135">
        <f t="shared" si="0"/>
        <v>0</v>
      </c>
      <c r="H35" s="136"/>
      <c r="I35" s="137">
        <f t="shared" si="1"/>
        <v>0</v>
      </c>
      <c r="BA35">
        <v>0</v>
      </c>
    </row>
    <row r="36" spans="1:53" x14ac:dyDescent="0.2">
      <c r="A36" s="130" t="s">
        <v>331</v>
      </c>
      <c r="B36" s="131"/>
      <c r="C36" s="131"/>
      <c r="D36" s="132"/>
      <c r="E36" s="133">
        <v>0</v>
      </c>
      <c r="F36" s="134">
        <v>0</v>
      </c>
      <c r="G36" s="135">
        <f t="shared" si="0"/>
        <v>0</v>
      </c>
      <c r="H36" s="136"/>
      <c r="I36" s="137">
        <f t="shared" si="1"/>
        <v>0</v>
      </c>
      <c r="BA36">
        <v>1</v>
      </c>
    </row>
    <row r="37" spans="1:53" x14ac:dyDescent="0.2">
      <c r="A37" s="130" t="s">
        <v>332</v>
      </c>
      <c r="B37" s="131"/>
      <c r="C37" s="131"/>
      <c r="D37" s="132"/>
      <c r="E37" s="133">
        <v>0</v>
      </c>
      <c r="F37" s="134">
        <v>0</v>
      </c>
      <c r="G37" s="135">
        <f t="shared" si="0"/>
        <v>0</v>
      </c>
      <c r="H37" s="136"/>
      <c r="I37" s="137">
        <f t="shared" si="1"/>
        <v>0</v>
      </c>
      <c r="BA37">
        <v>1</v>
      </c>
    </row>
    <row r="38" spans="1:53" x14ac:dyDescent="0.2">
      <c r="A38" s="130" t="s">
        <v>333</v>
      </c>
      <c r="B38" s="131"/>
      <c r="C38" s="131"/>
      <c r="D38" s="132"/>
      <c r="E38" s="133">
        <v>0</v>
      </c>
      <c r="F38" s="134">
        <v>0</v>
      </c>
      <c r="G38" s="135">
        <f t="shared" si="0"/>
        <v>0</v>
      </c>
      <c r="H38" s="136"/>
      <c r="I38" s="137">
        <f t="shared" si="1"/>
        <v>0</v>
      </c>
      <c r="BA38">
        <v>2</v>
      </c>
    </row>
    <row r="39" spans="1:53" x14ac:dyDescent="0.2">
      <c r="A39" s="130" t="s">
        <v>334</v>
      </c>
      <c r="B39" s="131"/>
      <c r="C39" s="131"/>
      <c r="D39" s="132"/>
      <c r="E39" s="133">
        <v>0</v>
      </c>
      <c r="F39" s="134">
        <v>0</v>
      </c>
      <c r="G39" s="135">
        <f t="shared" si="0"/>
        <v>0</v>
      </c>
      <c r="H39" s="136"/>
      <c r="I39" s="137">
        <f t="shared" si="1"/>
        <v>0</v>
      </c>
      <c r="BA39">
        <v>2</v>
      </c>
    </row>
    <row r="40" spans="1:53" ht="13.5" thickBot="1" x14ac:dyDescent="0.25">
      <c r="A40" s="138"/>
      <c r="B40" s="139" t="s">
        <v>52</v>
      </c>
      <c r="C40" s="140"/>
      <c r="D40" s="141"/>
      <c r="E40" s="142"/>
      <c r="F40" s="143"/>
      <c r="G40" s="143"/>
      <c r="H40" s="220">
        <f>SUM(I32:I39)</f>
        <v>0</v>
      </c>
      <c r="I40" s="221"/>
    </row>
    <row r="42" spans="1:53" x14ac:dyDescent="0.2">
      <c r="B42" s="122"/>
      <c r="F42" s="144"/>
      <c r="G42" s="145"/>
      <c r="H42" s="145"/>
      <c r="I42" s="146"/>
    </row>
    <row r="43" spans="1:53" x14ac:dyDescent="0.2">
      <c r="F43" s="144"/>
      <c r="G43" s="145"/>
      <c r="H43" s="145"/>
      <c r="I43" s="146"/>
    </row>
    <row r="44" spans="1:53" x14ac:dyDescent="0.2">
      <c r="F44" s="144"/>
      <c r="G44" s="145"/>
      <c r="H44" s="145"/>
      <c r="I44" s="146"/>
    </row>
    <row r="45" spans="1:53" x14ac:dyDescent="0.2">
      <c r="F45" s="144"/>
      <c r="G45" s="145"/>
      <c r="H45" s="145"/>
      <c r="I45" s="146"/>
    </row>
    <row r="46" spans="1:53" x14ac:dyDescent="0.2">
      <c r="F46" s="144"/>
      <c r="G46" s="145"/>
      <c r="H46" s="145"/>
      <c r="I46" s="146"/>
    </row>
    <row r="47" spans="1:53" x14ac:dyDescent="0.2">
      <c r="F47" s="144"/>
      <c r="G47" s="145"/>
      <c r="H47" s="145"/>
      <c r="I47" s="146"/>
    </row>
    <row r="48" spans="1:53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  <row r="75" spans="6:9" x14ac:dyDescent="0.2">
      <c r="F75" s="144"/>
      <c r="G75" s="145"/>
      <c r="H75" s="145"/>
      <c r="I75" s="146"/>
    </row>
    <row r="76" spans="6:9" x14ac:dyDescent="0.2">
      <c r="F76" s="144"/>
      <c r="G76" s="145"/>
      <c r="H76" s="145"/>
      <c r="I76" s="146"/>
    </row>
    <row r="77" spans="6:9" x14ac:dyDescent="0.2">
      <c r="F77" s="144"/>
      <c r="G77" s="145"/>
      <c r="H77" s="145"/>
      <c r="I77" s="146"/>
    </row>
    <row r="78" spans="6:9" x14ac:dyDescent="0.2">
      <c r="F78" s="144"/>
      <c r="G78" s="145"/>
      <c r="H78" s="145"/>
      <c r="I78" s="146"/>
    </row>
    <row r="79" spans="6:9" x14ac:dyDescent="0.2">
      <c r="F79" s="144"/>
      <c r="G79" s="145"/>
      <c r="H79" s="145"/>
      <c r="I79" s="146"/>
    </row>
    <row r="80" spans="6:9" x14ac:dyDescent="0.2">
      <c r="F80" s="144"/>
      <c r="G80" s="145"/>
      <c r="H80" s="145"/>
      <c r="I80" s="146"/>
    </row>
    <row r="81" spans="6:9" x14ac:dyDescent="0.2">
      <c r="F81" s="144"/>
      <c r="G81" s="145"/>
      <c r="H81" s="145"/>
      <c r="I81" s="146"/>
    </row>
    <row r="82" spans="6:9" x14ac:dyDescent="0.2">
      <c r="F82" s="144"/>
      <c r="G82" s="145"/>
      <c r="H82" s="145"/>
      <c r="I82" s="146"/>
    </row>
    <row r="83" spans="6:9" x14ac:dyDescent="0.2">
      <c r="F83" s="144"/>
      <c r="G83" s="145"/>
      <c r="H83" s="145"/>
      <c r="I83" s="146"/>
    </row>
    <row r="84" spans="6:9" x14ac:dyDescent="0.2">
      <c r="F84" s="144"/>
      <c r="G84" s="145"/>
      <c r="H84" s="145"/>
      <c r="I84" s="146"/>
    </row>
    <row r="85" spans="6:9" x14ac:dyDescent="0.2">
      <c r="F85" s="144"/>
      <c r="G85" s="145"/>
      <c r="H85" s="145"/>
      <c r="I85" s="146"/>
    </row>
    <row r="86" spans="6:9" x14ac:dyDescent="0.2">
      <c r="F86" s="144"/>
      <c r="G86" s="145"/>
      <c r="H86" s="145"/>
      <c r="I86" s="146"/>
    </row>
    <row r="87" spans="6:9" x14ac:dyDescent="0.2">
      <c r="F87" s="144"/>
      <c r="G87" s="145"/>
      <c r="H87" s="145"/>
      <c r="I87" s="146"/>
    </row>
    <row r="88" spans="6:9" x14ac:dyDescent="0.2">
      <c r="F88" s="144"/>
      <c r="G88" s="145"/>
      <c r="H88" s="145"/>
      <c r="I88" s="146"/>
    </row>
    <row r="89" spans="6:9" x14ac:dyDescent="0.2">
      <c r="F89" s="144"/>
      <c r="G89" s="145"/>
      <c r="H89" s="145"/>
      <c r="I89" s="146"/>
    </row>
    <row r="90" spans="6:9" x14ac:dyDescent="0.2">
      <c r="F90" s="144"/>
      <c r="G90" s="145"/>
      <c r="H90" s="145"/>
      <c r="I90" s="146"/>
    </row>
    <row r="91" spans="6:9" x14ac:dyDescent="0.2">
      <c r="F91" s="144"/>
      <c r="G91" s="145"/>
      <c r="H91" s="145"/>
      <c r="I91" s="146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69"/>
  <sheetViews>
    <sheetView showGridLines="0" showZeros="0" topLeftCell="A160" zoomScaleNormal="100" workbookViewId="0">
      <selection activeCell="F196" sqref="F196"/>
    </sheetView>
  </sheetViews>
  <sheetFormatPr defaultColWidth="9.140625"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285156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24" t="s">
        <v>53</v>
      </c>
      <c r="B1" s="224"/>
      <c r="C1" s="224"/>
      <c r="D1" s="224"/>
      <c r="E1" s="224"/>
      <c r="F1" s="224"/>
      <c r="G1" s="224"/>
    </row>
    <row r="2" spans="1:104" ht="14.25" customHeight="1" thickBot="1" x14ac:dyDescent="0.25">
      <c r="B2" s="148"/>
      <c r="C2" s="149"/>
      <c r="D2" s="149"/>
      <c r="E2" s="150"/>
      <c r="F2" s="149"/>
      <c r="G2" s="149"/>
    </row>
    <row r="3" spans="1:104" ht="13.5" thickTop="1" x14ac:dyDescent="0.2">
      <c r="A3" s="213" t="s">
        <v>39</v>
      </c>
      <c r="B3" s="214"/>
      <c r="C3" s="96" t="str">
        <f>CONCATENATE(cislostavby," ",nazevstavby)</f>
        <v>2022/12/10 ZŠ a MŠ tř.E.Beneše 456,Bohumín</v>
      </c>
      <c r="D3" s="97"/>
      <c r="E3" s="151" t="s">
        <v>54</v>
      </c>
      <c r="F3" s="152">
        <f>Rekapitulace!H1</f>
        <v>1</v>
      </c>
      <c r="G3" s="153"/>
    </row>
    <row r="4" spans="1:104" ht="13.5" thickBot="1" x14ac:dyDescent="0.25">
      <c r="A4" s="225" t="s">
        <v>41</v>
      </c>
      <c r="B4" s="216"/>
      <c r="C4" s="102" t="str">
        <f>CONCATENATE(cisloobjektu," ",nazevobjektu)</f>
        <v>01 Polytechnická učebna</v>
      </c>
      <c r="D4" s="103"/>
      <c r="E4" s="226" t="str">
        <f>Rekapitulace!G2</f>
        <v>Stavební práce</v>
      </c>
      <c r="F4" s="227"/>
      <c r="G4" s="228"/>
    </row>
    <row r="5" spans="1:104" ht="13.5" thickTop="1" x14ac:dyDescent="0.2">
      <c r="A5" s="154"/>
      <c r="B5" s="155"/>
      <c r="C5" s="155"/>
      <c r="G5" s="157"/>
    </row>
    <row r="6" spans="1:104" x14ac:dyDescent="0.2">
      <c r="A6" s="158" t="s">
        <v>55</v>
      </c>
      <c r="B6" s="159" t="s">
        <v>56</v>
      </c>
      <c r="C6" s="159" t="s">
        <v>57</v>
      </c>
      <c r="D6" s="159" t="s">
        <v>58</v>
      </c>
      <c r="E6" s="160" t="s">
        <v>59</v>
      </c>
      <c r="F6" s="159" t="s">
        <v>60</v>
      </c>
      <c r="G6" s="161" t="s">
        <v>61</v>
      </c>
    </row>
    <row r="7" spans="1:104" x14ac:dyDescent="0.2">
      <c r="A7" s="162" t="s">
        <v>62</v>
      </c>
      <c r="B7" s="163" t="s">
        <v>70</v>
      </c>
      <c r="C7" s="164" t="s">
        <v>71</v>
      </c>
      <c r="D7" s="165"/>
      <c r="E7" s="166"/>
      <c r="F7" s="166"/>
      <c r="G7" s="167"/>
      <c r="H7" s="168"/>
      <c r="I7" s="168"/>
      <c r="O7" s="169">
        <v>1</v>
      </c>
    </row>
    <row r="8" spans="1:104" x14ac:dyDescent="0.2">
      <c r="A8" s="170">
        <v>1</v>
      </c>
      <c r="B8" s="171" t="s">
        <v>72</v>
      </c>
      <c r="C8" s="172" t="s">
        <v>73</v>
      </c>
      <c r="D8" s="173" t="s">
        <v>74</v>
      </c>
      <c r="E8" s="174">
        <v>16.779</v>
      </c>
      <c r="F8" s="174">
        <v>0</v>
      </c>
      <c r="G8" s="175">
        <f>E8*F8</f>
        <v>0</v>
      </c>
      <c r="O8" s="169">
        <v>2</v>
      </c>
      <c r="AA8" s="147">
        <v>1</v>
      </c>
      <c r="AB8" s="147">
        <v>1</v>
      </c>
      <c r="AC8" s="147">
        <v>1</v>
      </c>
      <c r="AZ8" s="147">
        <v>1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6">
        <v>1</v>
      </c>
      <c r="CB8" s="176">
        <v>1</v>
      </c>
      <c r="CZ8" s="147">
        <v>0</v>
      </c>
    </row>
    <row r="9" spans="1:104" x14ac:dyDescent="0.2">
      <c r="A9" s="177"/>
      <c r="B9" s="179"/>
      <c r="C9" s="222" t="s">
        <v>75</v>
      </c>
      <c r="D9" s="223"/>
      <c r="E9" s="180">
        <v>16.779</v>
      </c>
      <c r="F9" s="181"/>
      <c r="G9" s="182"/>
      <c r="M9" s="178" t="s">
        <v>75</v>
      </c>
      <c r="O9" s="169"/>
    </row>
    <row r="10" spans="1:104" x14ac:dyDescent="0.2">
      <c r="A10" s="170">
        <v>2</v>
      </c>
      <c r="B10" s="171" t="s">
        <v>76</v>
      </c>
      <c r="C10" s="172" t="s">
        <v>77</v>
      </c>
      <c r="D10" s="173" t="s">
        <v>74</v>
      </c>
      <c r="E10" s="174">
        <v>16.779</v>
      </c>
      <c r="F10" s="174">
        <v>0</v>
      </c>
      <c r="G10" s="175">
        <f>E10*F10</f>
        <v>0</v>
      </c>
      <c r="O10" s="169">
        <v>2</v>
      </c>
      <c r="AA10" s="147">
        <v>1</v>
      </c>
      <c r="AB10" s="147">
        <v>1</v>
      </c>
      <c r="AC10" s="147">
        <v>1</v>
      </c>
      <c r="AZ10" s="147">
        <v>1</v>
      </c>
      <c r="BA10" s="147">
        <f>IF(AZ10=1,G10,0)</f>
        <v>0</v>
      </c>
      <c r="BB10" s="147">
        <f>IF(AZ10=2,G10,0)</f>
        <v>0</v>
      </c>
      <c r="BC10" s="147">
        <f>IF(AZ10=3,G10,0)</f>
        <v>0</v>
      </c>
      <c r="BD10" s="147">
        <f>IF(AZ10=4,G10,0)</f>
        <v>0</v>
      </c>
      <c r="BE10" s="147">
        <f>IF(AZ10=5,G10,0)</f>
        <v>0</v>
      </c>
      <c r="CA10" s="176">
        <v>1</v>
      </c>
      <c r="CB10" s="176">
        <v>1</v>
      </c>
      <c r="CZ10" s="147">
        <v>0</v>
      </c>
    </row>
    <row r="11" spans="1:104" x14ac:dyDescent="0.2">
      <c r="A11" s="177"/>
      <c r="B11" s="179"/>
      <c r="C11" s="222" t="s">
        <v>75</v>
      </c>
      <c r="D11" s="223"/>
      <c r="E11" s="180">
        <v>16.779</v>
      </c>
      <c r="F11" s="181"/>
      <c r="G11" s="182"/>
      <c r="M11" s="178" t="s">
        <v>75</v>
      </c>
      <c r="O11" s="169"/>
    </row>
    <row r="12" spans="1:104" ht="22.5" x14ac:dyDescent="0.2">
      <c r="A12" s="170">
        <v>3</v>
      </c>
      <c r="B12" s="171" t="s">
        <v>78</v>
      </c>
      <c r="C12" s="172" t="s">
        <v>79</v>
      </c>
      <c r="D12" s="173" t="s">
        <v>74</v>
      </c>
      <c r="E12" s="174">
        <v>3.2425000000000002</v>
      </c>
      <c r="F12" s="174">
        <v>0</v>
      </c>
      <c r="G12" s="175">
        <f>E12*F12</f>
        <v>0</v>
      </c>
      <c r="O12" s="169">
        <v>2</v>
      </c>
      <c r="AA12" s="147">
        <v>1</v>
      </c>
      <c r="AB12" s="147">
        <v>7</v>
      </c>
      <c r="AC12" s="147">
        <v>7</v>
      </c>
      <c r="AZ12" s="147">
        <v>1</v>
      </c>
      <c r="BA12" s="147">
        <f>IF(AZ12=1,G12,0)</f>
        <v>0</v>
      </c>
      <c r="BB12" s="147">
        <f>IF(AZ12=2,G12,0)</f>
        <v>0</v>
      </c>
      <c r="BC12" s="147">
        <f>IF(AZ12=3,G12,0)</f>
        <v>0</v>
      </c>
      <c r="BD12" s="147">
        <f>IF(AZ12=4,G12,0)</f>
        <v>0</v>
      </c>
      <c r="BE12" s="147">
        <f>IF(AZ12=5,G12,0)</f>
        <v>0</v>
      </c>
      <c r="CA12" s="176">
        <v>1</v>
      </c>
      <c r="CB12" s="176">
        <v>7</v>
      </c>
      <c r="CZ12" s="147">
        <v>1.7000000000000299E-4</v>
      </c>
    </row>
    <row r="13" spans="1:104" x14ac:dyDescent="0.2">
      <c r="A13" s="177"/>
      <c r="B13" s="179"/>
      <c r="C13" s="222" t="s">
        <v>80</v>
      </c>
      <c r="D13" s="223"/>
      <c r="E13" s="180">
        <v>3.2425000000000002</v>
      </c>
      <c r="F13" s="181"/>
      <c r="G13" s="182"/>
      <c r="M13" s="178" t="s">
        <v>80</v>
      </c>
      <c r="O13" s="169"/>
    </row>
    <row r="14" spans="1:104" ht="22.5" x14ac:dyDescent="0.2">
      <c r="A14" s="170">
        <v>4</v>
      </c>
      <c r="B14" s="171" t="s">
        <v>81</v>
      </c>
      <c r="C14" s="172" t="s">
        <v>82</v>
      </c>
      <c r="D14" s="173" t="s">
        <v>74</v>
      </c>
      <c r="E14" s="174">
        <v>16.78</v>
      </c>
      <c r="F14" s="174">
        <v>0</v>
      </c>
      <c r="G14" s="175">
        <f>E14*F14</f>
        <v>0</v>
      </c>
      <c r="O14" s="169">
        <v>2</v>
      </c>
      <c r="AA14" s="147">
        <v>1</v>
      </c>
      <c r="AB14" s="147">
        <v>1</v>
      </c>
      <c r="AC14" s="147">
        <v>1</v>
      </c>
      <c r="AZ14" s="147">
        <v>1</v>
      </c>
      <c r="BA14" s="147">
        <f>IF(AZ14=1,G14,0)</f>
        <v>0</v>
      </c>
      <c r="BB14" s="147">
        <f>IF(AZ14=2,G14,0)</f>
        <v>0</v>
      </c>
      <c r="BC14" s="147">
        <f>IF(AZ14=3,G14,0)</f>
        <v>0</v>
      </c>
      <c r="BD14" s="147">
        <f>IF(AZ14=4,G14,0)</f>
        <v>0</v>
      </c>
      <c r="BE14" s="147">
        <f>IF(AZ14=5,G14,0)</f>
        <v>0</v>
      </c>
      <c r="CA14" s="176">
        <v>1</v>
      </c>
      <c r="CB14" s="176">
        <v>1</v>
      </c>
      <c r="CZ14" s="147">
        <v>0.161920000000009</v>
      </c>
    </row>
    <row r="15" spans="1:104" ht="22.5" x14ac:dyDescent="0.2">
      <c r="A15" s="170">
        <v>5</v>
      </c>
      <c r="B15" s="171" t="s">
        <v>83</v>
      </c>
      <c r="C15" s="172" t="s">
        <v>84</v>
      </c>
      <c r="D15" s="173" t="s">
        <v>74</v>
      </c>
      <c r="E15" s="174">
        <v>83.9</v>
      </c>
      <c r="F15" s="174">
        <v>0</v>
      </c>
      <c r="G15" s="175">
        <f>E15*F15</f>
        <v>0</v>
      </c>
      <c r="O15" s="169">
        <v>2</v>
      </c>
      <c r="AA15" s="147">
        <v>1</v>
      </c>
      <c r="AB15" s="147">
        <v>1</v>
      </c>
      <c r="AC15" s="147">
        <v>1</v>
      </c>
      <c r="AZ15" s="147">
        <v>1</v>
      </c>
      <c r="BA15" s="147">
        <f>IF(AZ15=1,G15,0)</f>
        <v>0</v>
      </c>
      <c r="BB15" s="147">
        <f>IF(AZ15=2,G15,0)</f>
        <v>0</v>
      </c>
      <c r="BC15" s="147">
        <f>IF(AZ15=3,G15,0)</f>
        <v>0</v>
      </c>
      <c r="BD15" s="147">
        <f>IF(AZ15=4,G15,0)</f>
        <v>0</v>
      </c>
      <c r="BE15" s="147">
        <f>IF(AZ15=5,G15,0)</f>
        <v>0</v>
      </c>
      <c r="CA15" s="176">
        <v>1</v>
      </c>
      <c r="CB15" s="176">
        <v>1</v>
      </c>
      <c r="CZ15" s="147">
        <v>2.0240000000001101E-2</v>
      </c>
    </row>
    <row r="16" spans="1:104" x14ac:dyDescent="0.2">
      <c r="A16" s="177"/>
      <c r="B16" s="179"/>
      <c r="C16" s="222" t="s">
        <v>85</v>
      </c>
      <c r="D16" s="223"/>
      <c r="E16" s="180">
        <v>83.9</v>
      </c>
      <c r="F16" s="181"/>
      <c r="G16" s="182"/>
      <c r="M16" s="178" t="s">
        <v>85</v>
      </c>
      <c r="O16" s="169"/>
    </row>
    <row r="17" spans="1:104" ht="22.5" x14ac:dyDescent="0.2">
      <c r="A17" s="170">
        <v>6</v>
      </c>
      <c r="B17" s="171" t="s">
        <v>86</v>
      </c>
      <c r="C17" s="172" t="s">
        <v>87</v>
      </c>
      <c r="D17" s="173" t="s">
        <v>74</v>
      </c>
      <c r="E17" s="174">
        <v>16.78</v>
      </c>
      <c r="F17" s="174">
        <v>0</v>
      </c>
      <c r="G17" s="175">
        <f>E17*F17</f>
        <v>0</v>
      </c>
      <c r="O17" s="169">
        <v>2</v>
      </c>
      <c r="AA17" s="147">
        <v>1</v>
      </c>
      <c r="AB17" s="147">
        <v>0</v>
      </c>
      <c r="AC17" s="147">
        <v>0</v>
      </c>
      <c r="AZ17" s="147">
        <v>1</v>
      </c>
      <c r="BA17" s="147">
        <f>IF(AZ17=1,G17,0)</f>
        <v>0</v>
      </c>
      <c r="BB17" s="147">
        <f>IF(AZ17=2,G17,0)</f>
        <v>0</v>
      </c>
      <c r="BC17" s="147">
        <f>IF(AZ17=3,G17,0)</f>
        <v>0</v>
      </c>
      <c r="BD17" s="147">
        <f>IF(AZ17=4,G17,0)</f>
        <v>0</v>
      </c>
      <c r="BE17" s="147">
        <f>IF(AZ17=5,G17,0)</f>
        <v>0</v>
      </c>
      <c r="CA17" s="176">
        <v>1</v>
      </c>
      <c r="CB17" s="176">
        <v>0</v>
      </c>
      <c r="CZ17" s="147">
        <v>0.16699999999991599</v>
      </c>
    </row>
    <row r="18" spans="1:104" ht="22.5" x14ac:dyDescent="0.2">
      <c r="A18" s="170">
        <v>7</v>
      </c>
      <c r="B18" s="171" t="s">
        <v>88</v>
      </c>
      <c r="C18" s="172" t="s">
        <v>89</v>
      </c>
      <c r="D18" s="173" t="s">
        <v>74</v>
      </c>
      <c r="E18" s="174">
        <v>0.44800000000000001</v>
      </c>
      <c r="F18" s="174">
        <v>0</v>
      </c>
      <c r="G18" s="175">
        <f>E18*F18</f>
        <v>0</v>
      </c>
      <c r="O18" s="169">
        <v>2</v>
      </c>
      <c r="AA18" s="147">
        <v>12</v>
      </c>
      <c r="AB18" s="147">
        <v>0</v>
      </c>
      <c r="AC18" s="147">
        <v>9</v>
      </c>
      <c r="AZ18" s="147">
        <v>1</v>
      </c>
      <c r="BA18" s="147">
        <f>IF(AZ18=1,G18,0)</f>
        <v>0</v>
      </c>
      <c r="BB18" s="147">
        <f>IF(AZ18=2,G18,0)</f>
        <v>0</v>
      </c>
      <c r="BC18" s="147">
        <f>IF(AZ18=3,G18,0)</f>
        <v>0</v>
      </c>
      <c r="BD18" s="147">
        <f>IF(AZ18=4,G18,0)</f>
        <v>0</v>
      </c>
      <c r="BE18" s="147">
        <f>IF(AZ18=5,G18,0)</f>
        <v>0</v>
      </c>
      <c r="CA18" s="176">
        <v>12</v>
      </c>
      <c r="CB18" s="176">
        <v>0</v>
      </c>
      <c r="CZ18" s="147">
        <v>9.6699999999998506E-3</v>
      </c>
    </row>
    <row r="19" spans="1:104" x14ac:dyDescent="0.2">
      <c r="A19" s="177"/>
      <c r="B19" s="179"/>
      <c r="C19" s="222" t="s">
        <v>90</v>
      </c>
      <c r="D19" s="223"/>
      <c r="E19" s="180">
        <v>0.44800000000000001</v>
      </c>
      <c r="F19" s="181">
        <v>0</v>
      </c>
      <c r="G19" s="182">
        <f>E19*F19</f>
        <v>0</v>
      </c>
      <c r="M19" s="178" t="s">
        <v>90</v>
      </c>
      <c r="O19" s="169"/>
    </row>
    <row r="20" spans="1:104" x14ac:dyDescent="0.2">
      <c r="A20" s="170">
        <v>8</v>
      </c>
      <c r="B20" s="171" t="s">
        <v>91</v>
      </c>
      <c r="C20" s="172" t="s">
        <v>92</v>
      </c>
      <c r="D20" s="173" t="s">
        <v>74</v>
      </c>
      <c r="E20" s="174">
        <v>3.891</v>
      </c>
      <c r="F20" s="174">
        <v>0</v>
      </c>
      <c r="G20" s="175">
        <f>E20*F20</f>
        <v>0</v>
      </c>
      <c r="O20" s="169">
        <v>2</v>
      </c>
      <c r="AA20" s="147">
        <v>3</v>
      </c>
      <c r="AB20" s="147">
        <v>1</v>
      </c>
      <c r="AC20" s="147">
        <v>28323112</v>
      </c>
      <c r="AZ20" s="147">
        <v>1</v>
      </c>
      <c r="BA20" s="147">
        <f>IF(AZ20=1,G20,0)</f>
        <v>0</v>
      </c>
      <c r="BB20" s="147">
        <f>IF(AZ20=2,G20,0)</f>
        <v>0</v>
      </c>
      <c r="BC20" s="147">
        <f>IF(AZ20=3,G20,0)</f>
        <v>0</v>
      </c>
      <c r="BD20" s="147">
        <f>IF(AZ20=4,G20,0)</f>
        <v>0</v>
      </c>
      <c r="BE20" s="147">
        <f>IF(AZ20=5,G20,0)</f>
        <v>0</v>
      </c>
      <c r="CA20" s="176">
        <v>3</v>
      </c>
      <c r="CB20" s="176">
        <v>1</v>
      </c>
      <c r="CZ20" s="147">
        <v>1.5000000000009499E-4</v>
      </c>
    </row>
    <row r="21" spans="1:104" x14ac:dyDescent="0.2">
      <c r="A21" s="177"/>
      <c r="B21" s="179"/>
      <c r="C21" s="222" t="s">
        <v>93</v>
      </c>
      <c r="D21" s="223"/>
      <c r="E21" s="180">
        <v>3.891</v>
      </c>
      <c r="F21" s="181">
        <v>0</v>
      </c>
      <c r="G21" s="182">
        <f>E21*F21</f>
        <v>0</v>
      </c>
      <c r="M21" s="178" t="s">
        <v>93</v>
      </c>
      <c r="O21" s="169"/>
    </row>
    <row r="22" spans="1:104" x14ac:dyDescent="0.2">
      <c r="A22" s="170">
        <v>9</v>
      </c>
      <c r="B22" s="171" t="s">
        <v>94</v>
      </c>
      <c r="C22" s="172" t="s">
        <v>95</v>
      </c>
      <c r="D22" s="173" t="s">
        <v>74</v>
      </c>
      <c r="E22" s="174">
        <v>17.115600000000001</v>
      </c>
      <c r="F22" s="174">
        <v>0</v>
      </c>
      <c r="G22" s="175">
        <f>E22*F22</f>
        <v>0</v>
      </c>
      <c r="O22" s="169">
        <v>2</v>
      </c>
      <c r="AA22" s="147">
        <v>11</v>
      </c>
      <c r="AB22" s="147">
        <v>-1</v>
      </c>
      <c r="AC22" s="147">
        <v>8</v>
      </c>
      <c r="AZ22" s="147">
        <v>1</v>
      </c>
      <c r="BA22" s="147">
        <f>IF(AZ22=1,G22,0)</f>
        <v>0</v>
      </c>
      <c r="BB22" s="147">
        <f>IF(AZ22=2,G22,0)</f>
        <v>0</v>
      </c>
      <c r="BC22" s="147">
        <f>IF(AZ22=3,G22,0)</f>
        <v>0</v>
      </c>
      <c r="BD22" s="147">
        <f>IF(AZ22=4,G22,0)</f>
        <v>0</v>
      </c>
      <c r="BE22" s="147">
        <f>IF(AZ22=5,G22,0)</f>
        <v>0</v>
      </c>
      <c r="CA22" s="176">
        <v>11</v>
      </c>
      <c r="CB22" s="176">
        <v>-1</v>
      </c>
      <c r="CZ22" s="147">
        <v>0.13499999999999099</v>
      </c>
    </row>
    <row r="23" spans="1:104" x14ac:dyDescent="0.2">
      <c r="A23" s="177"/>
      <c r="B23" s="179"/>
      <c r="C23" s="222" t="s">
        <v>96</v>
      </c>
      <c r="D23" s="223"/>
      <c r="E23" s="180">
        <v>17.115600000000001</v>
      </c>
      <c r="F23" s="181"/>
      <c r="G23" s="182"/>
      <c r="M23" s="178" t="s">
        <v>96</v>
      </c>
      <c r="O23" s="169"/>
    </row>
    <row r="24" spans="1:104" x14ac:dyDescent="0.2">
      <c r="A24" s="170">
        <v>10</v>
      </c>
      <c r="B24" s="171" t="s">
        <v>97</v>
      </c>
      <c r="C24" s="172" t="s">
        <v>98</v>
      </c>
      <c r="D24" s="173" t="s">
        <v>99</v>
      </c>
      <c r="E24" s="174">
        <v>9.53348663499869</v>
      </c>
      <c r="F24" s="174">
        <v>0</v>
      </c>
      <c r="G24" s="175">
        <f>E24*F24</f>
        <v>0</v>
      </c>
      <c r="O24" s="169">
        <v>2</v>
      </c>
      <c r="AA24" s="147">
        <v>7</v>
      </c>
      <c r="AB24" s="147">
        <v>1</v>
      </c>
      <c r="AC24" s="147">
        <v>2</v>
      </c>
      <c r="AZ24" s="147">
        <v>1</v>
      </c>
      <c r="BA24" s="147">
        <f>IF(AZ24=1,G24,0)</f>
        <v>0</v>
      </c>
      <c r="BB24" s="147">
        <f>IF(AZ24=2,G24,0)</f>
        <v>0</v>
      </c>
      <c r="BC24" s="147">
        <f>IF(AZ24=3,G24,0)</f>
        <v>0</v>
      </c>
      <c r="BD24" s="147">
        <f>IF(AZ24=4,G24,0)</f>
        <v>0</v>
      </c>
      <c r="BE24" s="147">
        <f>IF(AZ24=5,G24,0)</f>
        <v>0</v>
      </c>
      <c r="CA24" s="176">
        <v>7</v>
      </c>
      <c r="CB24" s="176">
        <v>1</v>
      </c>
      <c r="CZ24" s="147">
        <v>0</v>
      </c>
    </row>
    <row r="25" spans="1:104" x14ac:dyDescent="0.2">
      <c r="A25" s="183"/>
      <c r="B25" s="184" t="s">
        <v>64</v>
      </c>
      <c r="C25" s="185" t="str">
        <f>CONCATENATE(B7," ",C7)</f>
        <v>46 Zpevněné plochy</v>
      </c>
      <c r="D25" s="186"/>
      <c r="E25" s="187"/>
      <c r="F25" s="188"/>
      <c r="G25" s="189">
        <f>SUM(G7:G24)</f>
        <v>0</v>
      </c>
      <c r="O25" s="169">
        <v>4</v>
      </c>
      <c r="BA25" s="190">
        <f>SUM(BA7:BA24)</f>
        <v>0</v>
      </c>
      <c r="BB25" s="190">
        <f>SUM(BB7:BB24)</f>
        <v>0</v>
      </c>
      <c r="BC25" s="190">
        <f>SUM(BC7:BC24)</f>
        <v>0</v>
      </c>
      <c r="BD25" s="190">
        <f>SUM(BD7:BD24)</f>
        <v>0</v>
      </c>
      <c r="BE25" s="190">
        <f>SUM(BE7:BE24)</f>
        <v>0</v>
      </c>
    </row>
    <row r="26" spans="1:104" x14ac:dyDescent="0.2">
      <c r="A26" s="162" t="s">
        <v>62</v>
      </c>
      <c r="B26" s="163" t="s">
        <v>100</v>
      </c>
      <c r="C26" s="164" t="s">
        <v>101</v>
      </c>
      <c r="D26" s="165"/>
      <c r="E26" s="166"/>
      <c r="F26" s="166"/>
      <c r="G26" s="167"/>
      <c r="H26" s="168"/>
      <c r="I26" s="168"/>
      <c r="O26" s="169">
        <v>1</v>
      </c>
    </row>
    <row r="27" spans="1:104" ht="22.5" x14ac:dyDescent="0.2">
      <c r="A27" s="170">
        <v>11</v>
      </c>
      <c r="B27" s="171" t="s">
        <v>102</v>
      </c>
      <c r="C27" s="172" t="s">
        <v>103</v>
      </c>
      <c r="D27" s="173" t="s">
        <v>99</v>
      </c>
      <c r="E27" s="174">
        <v>8.3299999999999999E-2</v>
      </c>
      <c r="F27" s="174">
        <v>0</v>
      </c>
      <c r="G27" s="175">
        <f>E27*F27</f>
        <v>0</v>
      </c>
      <c r="O27" s="169">
        <v>2</v>
      </c>
      <c r="AA27" s="147">
        <v>1</v>
      </c>
      <c r="AB27" s="147">
        <v>1</v>
      </c>
      <c r="AC27" s="147">
        <v>1</v>
      </c>
      <c r="AZ27" s="147">
        <v>1</v>
      </c>
      <c r="BA27" s="147">
        <f>IF(AZ27=1,G27,0)</f>
        <v>0</v>
      </c>
      <c r="BB27" s="147">
        <f>IF(AZ27=2,G27,0)</f>
        <v>0</v>
      </c>
      <c r="BC27" s="147">
        <f>IF(AZ27=3,G27,0)</f>
        <v>0</v>
      </c>
      <c r="BD27" s="147">
        <f>IF(AZ27=4,G27,0)</f>
        <v>0</v>
      </c>
      <c r="BE27" s="147">
        <f>IF(AZ27=5,G27,0)</f>
        <v>0</v>
      </c>
      <c r="CA27" s="176">
        <v>1</v>
      </c>
      <c r="CB27" s="176">
        <v>1</v>
      </c>
      <c r="CZ27" s="147">
        <v>1.09000000000015</v>
      </c>
    </row>
    <row r="28" spans="1:104" x14ac:dyDescent="0.2">
      <c r="A28" s="177"/>
      <c r="B28" s="179"/>
      <c r="C28" s="222" t="s">
        <v>104</v>
      </c>
      <c r="D28" s="223"/>
      <c r="E28" s="180">
        <v>8.3299999999999999E-2</v>
      </c>
      <c r="F28" s="181"/>
      <c r="G28" s="182"/>
      <c r="M28" s="178" t="s">
        <v>104</v>
      </c>
      <c r="O28" s="169"/>
    </row>
    <row r="29" spans="1:104" ht="22.5" x14ac:dyDescent="0.2">
      <c r="A29" s="170">
        <v>12</v>
      </c>
      <c r="B29" s="171" t="s">
        <v>105</v>
      </c>
      <c r="C29" s="172" t="s">
        <v>106</v>
      </c>
      <c r="D29" s="173" t="s">
        <v>107</v>
      </c>
      <c r="E29" s="174">
        <v>0.14460000000000001</v>
      </c>
      <c r="F29" s="174">
        <v>0</v>
      </c>
      <c r="G29" s="175">
        <f>E29*F29</f>
        <v>0</v>
      </c>
      <c r="O29" s="169">
        <v>2</v>
      </c>
      <c r="AA29" s="147">
        <v>1</v>
      </c>
      <c r="AB29" s="147">
        <v>1</v>
      </c>
      <c r="AC29" s="147">
        <v>1</v>
      </c>
      <c r="AZ29" s="147">
        <v>1</v>
      </c>
      <c r="BA29" s="147">
        <f>IF(AZ29=1,G29,0)</f>
        <v>0</v>
      </c>
      <c r="BB29" s="147">
        <f>IF(AZ29=2,G29,0)</f>
        <v>0</v>
      </c>
      <c r="BC29" s="147">
        <f>IF(AZ29=3,G29,0)</f>
        <v>0</v>
      </c>
      <c r="BD29" s="147">
        <f>IF(AZ29=4,G29,0)</f>
        <v>0</v>
      </c>
      <c r="BE29" s="147">
        <f>IF(AZ29=5,G29,0)</f>
        <v>0</v>
      </c>
      <c r="CA29" s="176">
        <v>1</v>
      </c>
      <c r="CB29" s="176">
        <v>1</v>
      </c>
      <c r="CZ29" s="147">
        <v>1.79600000000028</v>
      </c>
    </row>
    <row r="30" spans="1:104" x14ac:dyDescent="0.2">
      <c r="A30" s="177"/>
      <c r="B30" s="179"/>
      <c r="C30" s="222" t="s">
        <v>108</v>
      </c>
      <c r="D30" s="223"/>
      <c r="E30" s="180">
        <v>0.14460000000000001</v>
      </c>
      <c r="F30" s="181"/>
      <c r="G30" s="182"/>
      <c r="M30" s="178" t="s">
        <v>108</v>
      </c>
      <c r="O30" s="169"/>
    </row>
    <row r="31" spans="1:104" ht="22.5" x14ac:dyDescent="0.2">
      <c r="A31" s="170">
        <v>13</v>
      </c>
      <c r="B31" s="171" t="s">
        <v>109</v>
      </c>
      <c r="C31" s="172" t="s">
        <v>110</v>
      </c>
      <c r="D31" s="173" t="s">
        <v>74</v>
      </c>
      <c r="E31" s="174">
        <v>0.72</v>
      </c>
      <c r="F31" s="174">
        <v>0</v>
      </c>
      <c r="G31" s="175">
        <f>E31*F31</f>
        <v>0</v>
      </c>
      <c r="O31" s="169">
        <v>2</v>
      </c>
      <c r="AA31" s="147">
        <v>1</v>
      </c>
      <c r="AB31" s="147">
        <v>1</v>
      </c>
      <c r="AC31" s="147">
        <v>1</v>
      </c>
      <c r="AZ31" s="147">
        <v>1</v>
      </c>
      <c r="BA31" s="147">
        <f>IF(AZ31=1,G31,0)</f>
        <v>0</v>
      </c>
      <c r="BB31" s="147">
        <f>IF(AZ31=2,G31,0)</f>
        <v>0</v>
      </c>
      <c r="BC31" s="147">
        <f>IF(AZ31=3,G31,0)</f>
        <v>0</v>
      </c>
      <c r="BD31" s="147">
        <f>IF(AZ31=4,G31,0)</f>
        <v>0</v>
      </c>
      <c r="BE31" s="147">
        <f>IF(AZ31=5,G31,0)</f>
        <v>0</v>
      </c>
      <c r="CA31" s="176">
        <v>1</v>
      </c>
      <c r="CB31" s="176">
        <v>1</v>
      </c>
      <c r="CZ31" s="147">
        <v>0.16560000000003999</v>
      </c>
    </row>
    <row r="32" spans="1:104" x14ac:dyDescent="0.2">
      <c r="A32" s="177"/>
      <c r="B32" s="179"/>
      <c r="C32" s="222" t="s">
        <v>111</v>
      </c>
      <c r="D32" s="223"/>
      <c r="E32" s="180">
        <v>0.72</v>
      </c>
      <c r="F32" s="181"/>
      <c r="G32" s="182"/>
      <c r="M32" s="178" t="s">
        <v>111</v>
      </c>
      <c r="O32" s="169"/>
    </row>
    <row r="33" spans="1:104" x14ac:dyDescent="0.2">
      <c r="A33" s="170">
        <v>14</v>
      </c>
      <c r="B33" s="171" t="s">
        <v>112</v>
      </c>
      <c r="C33" s="172" t="s">
        <v>113</v>
      </c>
      <c r="D33" s="173" t="s">
        <v>107</v>
      </c>
      <c r="E33" s="174">
        <v>1.7629999999999999</v>
      </c>
      <c r="F33" s="174">
        <v>0</v>
      </c>
      <c r="G33" s="175">
        <f>E33*F33</f>
        <v>0</v>
      </c>
      <c r="O33" s="169">
        <v>2</v>
      </c>
      <c r="AA33" s="147">
        <v>1</v>
      </c>
      <c r="AB33" s="147">
        <v>1</v>
      </c>
      <c r="AC33" s="147">
        <v>1</v>
      </c>
      <c r="AZ33" s="147">
        <v>1</v>
      </c>
      <c r="BA33" s="147">
        <f>IF(AZ33=1,G33,0)</f>
        <v>0</v>
      </c>
      <c r="BB33" s="147">
        <f>IF(AZ33=2,G33,0)</f>
        <v>0</v>
      </c>
      <c r="BC33" s="147">
        <f>IF(AZ33=3,G33,0)</f>
        <v>0</v>
      </c>
      <c r="BD33" s="147">
        <f>IF(AZ33=4,G33,0)</f>
        <v>0</v>
      </c>
      <c r="BE33" s="147">
        <f>IF(AZ33=5,G33,0)</f>
        <v>0</v>
      </c>
      <c r="CA33" s="176">
        <v>1</v>
      </c>
      <c r="CB33" s="176">
        <v>1</v>
      </c>
      <c r="CZ33" s="147">
        <v>1.8886000000002201</v>
      </c>
    </row>
    <row r="34" spans="1:104" x14ac:dyDescent="0.2">
      <c r="A34" s="177"/>
      <c r="B34" s="179"/>
      <c r="C34" s="222" t="s">
        <v>114</v>
      </c>
      <c r="D34" s="223"/>
      <c r="E34" s="180">
        <v>1.7629999999999999</v>
      </c>
      <c r="F34" s="181"/>
      <c r="G34" s="182"/>
      <c r="M34" s="178" t="s">
        <v>114</v>
      </c>
      <c r="O34" s="169"/>
    </row>
    <row r="35" spans="1:104" x14ac:dyDescent="0.2">
      <c r="A35" s="183"/>
      <c r="B35" s="184" t="s">
        <v>64</v>
      </c>
      <c r="C35" s="185" t="str">
        <f>CONCATENATE(B26," ",C26)</f>
        <v>3 Svislé a kompletní konstrukce</v>
      </c>
      <c r="D35" s="186"/>
      <c r="E35" s="187"/>
      <c r="F35" s="188"/>
      <c r="G35" s="189">
        <f>SUM(G26:G34)</f>
        <v>0</v>
      </c>
      <c r="O35" s="169">
        <v>4</v>
      </c>
      <c r="BA35" s="190">
        <f>SUM(BA26:BA34)</f>
        <v>0</v>
      </c>
      <c r="BB35" s="190">
        <f>SUM(BB26:BB34)</f>
        <v>0</v>
      </c>
      <c r="BC35" s="190">
        <f>SUM(BC26:BC34)</f>
        <v>0</v>
      </c>
      <c r="BD35" s="190">
        <f>SUM(BD26:BD34)</f>
        <v>0</v>
      </c>
      <c r="BE35" s="190">
        <f>SUM(BE26:BE34)</f>
        <v>0</v>
      </c>
    </row>
    <row r="36" spans="1:104" x14ac:dyDescent="0.2">
      <c r="A36" s="162" t="s">
        <v>62</v>
      </c>
      <c r="B36" s="163" t="s">
        <v>115</v>
      </c>
      <c r="C36" s="164" t="s">
        <v>116</v>
      </c>
      <c r="D36" s="165"/>
      <c r="E36" s="166"/>
      <c r="F36" s="166"/>
      <c r="G36" s="167"/>
      <c r="H36" s="168"/>
      <c r="I36" s="168"/>
      <c r="O36" s="169">
        <v>1</v>
      </c>
    </row>
    <row r="37" spans="1:104" x14ac:dyDescent="0.2">
      <c r="A37" s="170">
        <v>15</v>
      </c>
      <c r="B37" s="171" t="s">
        <v>117</v>
      </c>
      <c r="C37" s="172" t="s">
        <v>118</v>
      </c>
      <c r="D37" s="173" t="s">
        <v>74</v>
      </c>
      <c r="E37" s="174">
        <v>1.86</v>
      </c>
      <c r="F37" s="174">
        <v>0</v>
      </c>
      <c r="G37" s="175">
        <f>E37*F37</f>
        <v>0</v>
      </c>
      <c r="O37" s="169">
        <v>2</v>
      </c>
      <c r="AA37" s="147">
        <v>1</v>
      </c>
      <c r="AB37" s="147">
        <v>1</v>
      </c>
      <c r="AC37" s="147">
        <v>1</v>
      </c>
      <c r="AZ37" s="147">
        <v>1</v>
      </c>
      <c r="BA37" s="147">
        <f>IF(AZ37=1,G37,0)</f>
        <v>0</v>
      </c>
      <c r="BB37" s="147">
        <f>IF(AZ37=2,G37,0)</f>
        <v>0</v>
      </c>
      <c r="BC37" s="147">
        <f>IF(AZ37=3,G37,0)</f>
        <v>0</v>
      </c>
      <c r="BD37" s="147">
        <f>IF(AZ37=4,G37,0)</f>
        <v>0</v>
      </c>
      <c r="BE37" s="147">
        <f>IF(AZ37=5,G37,0)</f>
        <v>0</v>
      </c>
      <c r="CA37" s="176">
        <v>1</v>
      </c>
      <c r="CB37" s="176">
        <v>1</v>
      </c>
      <c r="CZ37" s="147">
        <v>4.77700000000141E-2</v>
      </c>
    </row>
    <row r="38" spans="1:104" x14ac:dyDescent="0.2">
      <c r="A38" s="177"/>
      <c r="B38" s="179"/>
      <c r="C38" s="222" t="s">
        <v>119</v>
      </c>
      <c r="D38" s="223"/>
      <c r="E38" s="180">
        <v>1.86</v>
      </c>
      <c r="F38" s="181"/>
      <c r="G38" s="182"/>
      <c r="M38" s="178" t="s">
        <v>119</v>
      </c>
      <c r="O38" s="169"/>
    </row>
    <row r="39" spans="1:104" ht="22.5" x14ac:dyDescent="0.2">
      <c r="A39" s="170">
        <v>16</v>
      </c>
      <c r="B39" s="171" t="s">
        <v>120</v>
      </c>
      <c r="C39" s="172" t="s">
        <v>121</v>
      </c>
      <c r="D39" s="173" t="s">
        <v>74</v>
      </c>
      <c r="E39" s="174">
        <v>1.86</v>
      </c>
      <c r="F39" s="174">
        <v>0</v>
      </c>
      <c r="G39" s="175">
        <f>E39*F39</f>
        <v>0</v>
      </c>
      <c r="O39" s="169">
        <v>2</v>
      </c>
      <c r="AA39" s="147">
        <v>1</v>
      </c>
      <c r="AB39" s="147">
        <v>1</v>
      </c>
      <c r="AC39" s="147">
        <v>1</v>
      </c>
      <c r="AZ39" s="147">
        <v>1</v>
      </c>
      <c r="BA39" s="147">
        <f>IF(AZ39=1,G39,0)</f>
        <v>0</v>
      </c>
      <c r="BB39" s="147">
        <f>IF(AZ39=2,G39,0)</f>
        <v>0</v>
      </c>
      <c r="BC39" s="147">
        <f>IF(AZ39=3,G39,0)</f>
        <v>0</v>
      </c>
      <c r="BD39" s="147">
        <f>IF(AZ39=4,G39,0)</f>
        <v>0</v>
      </c>
      <c r="BE39" s="147">
        <f>IF(AZ39=5,G39,0)</f>
        <v>0</v>
      </c>
      <c r="CA39" s="176">
        <v>1</v>
      </c>
      <c r="CB39" s="176">
        <v>1</v>
      </c>
      <c r="CZ39" s="147">
        <v>5.3470000000004299E-2</v>
      </c>
    </row>
    <row r="40" spans="1:104" x14ac:dyDescent="0.2">
      <c r="A40" s="177"/>
      <c r="B40" s="179"/>
      <c r="C40" s="222" t="s">
        <v>119</v>
      </c>
      <c r="D40" s="223"/>
      <c r="E40" s="180">
        <v>1.86</v>
      </c>
      <c r="F40" s="181"/>
      <c r="G40" s="182"/>
      <c r="M40" s="178" t="s">
        <v>119</v>
      </c>
      <c r="O40" s="169"/>
    </row>
    <row r="41" spans="1:104" x14ac:dyDescent="0.2">
      <c r="A41" s="170">
        <v>17</v>
      </c>
      <c r="B41" s="171" t="s">
        <v>122</v>
      </c>
      <c r="C41" s="172" t="s">
        <v>123</v>
      </c>
      <c r="D41" s="173" t="s">
        <v>74</v>
      </c>
      <c r="E41" s="174">
        <v>15.237</v>
      </c>
      <c r="F41" s="174">
        <v>0</v>
      </c>
      <c r="G41" s="175">
        <f>E41*F41</f>
        <v>0</v>
      </c>
      <c r="O41" s="169">
        <v>2</v>
      </c>
      <c r="AA41" s="147">
        <v>1</v>
      </c>
      <c r="AB41" s="147">
        <v>1</v>
      </c>
      <c r="AC41" s="147">
        <v>1</v>
      </c>
      <c r="AZ41" s="147">
        <v>1</v>
      </c>
      <c r="BA41" s="147">
        <f>IF(AZ41=1,G41,0)</f>
        <v>0</v>
      </c>
      <c r="BB41" s="147">
        <f>IF(AZ41=2,G41,0)</f>
        <v>0</v>
      </c>
      <c r="BC41" s="147">
        <f>IF(AZ41=3,G41,0)</f>
        <v>0</v>
      </c>
      <c r="BD41" s="147">
        <f>IF(AZ41=4,G41,0)</f>
        <v>0</v>
      </c>
      <c r="BE41" s="147">
        <f>IF(AZ41=5,G41,0)</f>
        <v>0</v>
      </c>
      <c r="CA41" s="176">
        <v>1</v>
      </c>
      <c r="CB41" s="176">
        <v>1</v>
      </c>
      <c r="CZ41" s="147">
        <v>2.07499999999925E-2</v>
      </c>
    </row>
    <row r="42" spans="1:104" x14ac:dyDescent="0.2">
      <c r="A42" s="177"/>
      <c r="B42" s="179"/>
      <c r="C42" s="222" t="s">
        <v>124</v>
      </c>
      <c r="D42" s="223"/>
      <c r="E42" s="180">
        <v>15.237</v>
      </c>
      <c r="F42" s="181"/>
      <c r="G42" s="182"/>
      <c r="M42" s="178" t="s">
        <v>124</v>
      </c>
      <c r="O42" s="169"/>
    </row>
    <row r="43" spans="1:104" x14ac:dyDescent="0.2">
      <c r="A43" s="170">
        <v>18</v>
      </c>
      <c r="B43" s="171" t="s">
        <v>125</v>
      </c>
      <c r="C43" s="172" t="s">
        <v>126</v>
      </c>
      <c r="D43" s="173" t="s">
        <v>74</v>
      </c>
      <c r="E43" s="174">
        <v>12.663</v>
      </c>
      <c r="F43" s="174">
        <v>0</v>
      </c>
      <c r="G43" s="175">
        <f>E43*F43</f>
        <v>0</v>
      </c>
      <c r="O43" s="169">
        <v>2</v>
      </c>
      <c r="AA43" s="147">
        <v>1</v>
      </c>
      <c r="AB43" s="147">
        <v>1</v>
      </c>
      <c r="AC43" s="147">
        <v>1</v>
      </c>
      <c r="AZ43" s="147">
        <v>1</v>
      </c>
      <c r="BA43" s="147">
        <f>IF(AZ43=1,G43,0)</f>
        <v>0</v>
      </c>
      <c r="BB43" s="147">
        <f>IF(AZ43=2,G43,0)</f>
        <v>0</v>
      </c>
      <c r="BC43" s="147">
        <f>IF(AZ43=3,G43,0)</f>
        <v>0</v>
      </c>
      <c r="BD43" s="147">
        <f>IF(AZ43=4,G43,0)</f>
        <v>0</v>
      </c>
      <c r="BE43" s="147">
        <f>IF(AZ43=5,G43,0)</f>
        <v>0</v>
      </c>
      <c r="CA43" s="176">
        <v>1</v>
      </c>
      <c r="CB43" s="176">
        <v>1</v>
      </c>
      <c r="CZ43" s="147">
        <v>2.7980000000013699E-2</v>
      </c>
    </row>
    <row r="44" spans="1:104" x14ac:dyDescent="0.2">
      <c r="A44" s="177"/>
      <c r="B44" s="179"/>
      <c r="C44" s="222" t="s">
        <v>127</v>
      </c>
      <c r="D44" s="223"/>
      <c r="E44" s="180">
        <v>3.4830000000000001</v>
      </c>
      <c r="F44" s="181"/>
      <c r="G44" s="182"/>
      <c r="M44" s="178" t="s">
        <v>127</v>
      </c>
      <c r="O44" s="169"/>
    </row>
    <row r="45" spans="1:104" x14ac:dyDescent="0.2">
      <c r="A45" s="177"/>
      <c r="B45" s="179"/>
      <c r="C45" s="222" t="s">
        <v>128</v>
      </c>
      <c r="D45" s="223"/>
      <c r="E45" s="180">
        <v>2.58</v>
      </c>
      <c r="F45" s="181"/>
      <c r="G45" s="182"/>
      <c r="M45" s="178" t="s">
        <v>128</v>
      </c>
      <c r="O45" s="169"/>
    </row>
    <row r="46" spans="1:104" x14ac:dyDescent="0.2">
      <c r="A46" s="177"/>
      <c r="B46" s="179"/>
      <c r="C46" s="222" t="s">
        <v>129</v>
      </c>
      <c r="D46" s="223"/>
      <c r="E46" s="180">
        <v>6.6</v>
      </c>
      <c r="F46" s="181"/>
      <c r="G46" s="182"/>
      <c r="M46" s="178" t="s">
        <v>129</v>
      </c>
      <c r="O46" s="169"/>
    </row>
    <row r="47" spans="1:104" x14ac:dyDescent="0.2">
      <c r="A47" s="170">
        <v>19</v>
      </c>
      <c r="B47" s="171" t="s">
        <v>130</v>
      </c>
      <c r="C47" s="172" t="s">
        <v>131</v>
      </c>
      <c r="D47" s="173" t="s">
        <v>74</v>
      </c>
      <c r="E47" s="174">
        <v>6.6</v>
      </c>
      <c r="F47" s="174">
        <v>0</v>
      </c>
      <c r="G47" s="175">
        <f>E47*F47</f>
        <v>0</v>
      </c>
      <c r="O47" s="169">
        <v>2</v>
      </c>
      <c r="AA47" s="147">
        <v>1</v>
      </c>
      <c r="AB47" s="147">
        <v>1</v>
      </c>
      <c r="AC47" s="147">
        <v>1</v>
      </c>
      <c r="AZ47" s="147">
        <v>1</v>
      </c>
      <c r="BA47" s="147">
        <f>IF(AZ47=1,G47,0)</f>
        <v>0</v>
      </c>
      <c r="BB47" s="147">
        <f>IF(AZ47=2,G47,0)</f>
        <v>0</v>
      </c>
      <c r="BC47" s="147">
        <f>IF(AZ47=3,G47,0)</f>
        <v>0</v>
      </c>
      <c r="BD47" s="147">
        <f>IF(AZ47=4,G47,0)</f>
        <v>0</v>
      </c>
      <c r="BE47" s="147">
        <f>IF(AZ47=5,G47,0)</f>
        <v>0</v>
      </c>
      <c r="CA47" s="176">
        <v>1</v>
      </c>
      <c r="CB47" s="176">
        <v>1</v>
      </c>
      <c r="CZ47" s="147">
        <v>0.107120000000009</v>
      </c>
    </row>
    <row r="48" spans="1:104" x14ac:dyDescent="0.2">
      <c r="A48" s="177"/>
      <c r="B48" s="179"/>
      <c r="C48" s="222" t="s">
        <v>129</v>
      </c>
      <c r="D48" s="223"/>
      <c r="E48" s="180">
        <v>6.6</v>
      </c>
      <c r="F48" s="181"/>
      <c r="G48" s="182"/>
      <c r="M48" s="178" t="s">
        <v>129</v>
      </c>
      <c r="O48" s="169"/>
    </row>
    <row r="49" spans="1:104" x14ac:dyDescent="0.2">
      <c r="A49" s="170">
        <v>20</v>
      </c>
      <c r="B49" s="171" t="s">
        <v>132</v>
      </c>
      <c r="C49" s="172" t="s">
        <v>133</v>
      </c>
      <c r="D49" s="173" t="s">
        <v>134</v>
      </c>
      <c r="E49" s="174">
        <v>50.21</v>
      </c>
      <c r="F49" s="174">
        <v>0</v>
      </c>
      <c r="G49" s="175">
        <f>E49*F49</f>
        <v>0</v>
      </c>
      <c r="O49" s="169">
        <v>2</v>
      </c>
      <c r="AA49" s="147">
        <v>1</v>
      </c>
      <c r="AB49" s="147">
        <v>1</v>
      </c>
      <c r="AC49" s="147">
        <v>1</v>
      </c>
      <c r="AZ49" s="147">
        <v>1</v>
      </c>
      <c r="BA49" s="147">
        <f>IF(AZ49=1,G49,0)</f>
        <v>0</v>
      </c>
      <c r="BB49" s="147">
        <f>IF(AZ49=2,G49,0)</f>
        <v>0</v>
      </c>
      <c r="BC49" s="147">
        <f>IF(AZ49=3,G49,0)</f>
        <v>0</v>
      </c>
      <c r="BD49" s="147">
        <f>IF(AZ49=4,G49,0)</f>
        <v>0</v>
      </c>
      <c r="BE49" s="147">
        <f>IF(AZ49=5,G49,0)</f>
        <v>0</v>
      </c>
      <c r="CA49" s="176">
        <v>1</v>
      </c>
      <c r="CB49" s="176">
        <v>1</v>
      </c>
      <c r="CZ49" s="147">
        <v>4.3099999999967097E-3</v>
      </c>
    </row>
    <row r="50" spans="1:104" x14ac:dyDescent="0.2">
      <c r="A50" s="177"/>
      <c r="B50" s="179"/>
      <c r="C50" s="222" t="s">
        <v>135</v>
      </c>
      <c r="D50" s="223"/>
      <c r="E50" s="180">
        <v>22.41</v>
      </c>
      <c r="F50" s="181"/>
      <c r="G50" s="182"/>
      <c r="M50" s="178" t="s">
        <v>135</v>
      </c>
      <c r="O50" s="169"/>
    </row>
    <row r="51" spans="1:104" x14ac:dyDescent="0.2">
      <c r="A51" s="177"/>
      <c r="B51" s="179"/>
      <c r="C51" s="222" t="s">
        <v>136</v>
      </c>
      <c r="D51" s="223"/>
      <c r="E51" s="180">
        <v>27.8</v>
      </c>
      <c r="F51" s="181"/>
      <c r="G51" s="182"/>
      <c r="M51" s="178" t="s">
        <v>136</v>
      </c>
      <c r="O51" s="169"/>
    </row>
    <row r="52" spans="1:104" x14ac:dyDescent="0.2">
      <c r="A52" s="183"/>
      <c r="B52" s="184" t="s">
        <v>64</v>
      </c>
      <c r="C52" s="185" t="str">
        <f>CONCATENATE(B36," ",C36)</f>
        <v>61 Upravy povrchů vnitřní</v>
      </c>
      <c r="D52" s="186"/>
      <c r="E52" s="187"/>
      <c r="F52" s="188"/>
      <c r="G52" s="189">
        <f>SUM(G36:G51)</f>
        <v>0</v>
      </c>
      <c r="O52" s="169">
        <v>4</v>
      </c>
      <c r="BA52" s="190">
        <f>SUM(BA36:BA51)</f>
        <v>0</v>
      </c>
      <c r="BB52" s="190">
        <f>SUM(BB36:BB51)</f>
        <v>0</v>
      </c>
      <c r="BC52" s="190">
        <f>SUM(BC36:BC51)</f>
        <v>0</v>
      </c>
      <c r="BD52" s="190">
        <f>SUM(BD36:BD51)</f>
        <v>0</v>
      </c>
      <c r="BE52" s="190">
        <f>SUM(BE36:BE51)</f>
        <v>0</v>
      </c>
    </row>
    <row r="53" spans="1:104" x14ac:dyDescent="0.2">
      <c r="A53" s="162" t="s">
        <v>62</v>
      </c>
      <c r="B53" s="163" t="s">
        <v>137</v>
      </c>
      <c r="C53" s="164" t="s">
        <v>138</v>
      </c>
      <c r="D53" s="165"/>
      <c r="E53" s="166"/>
      <c r="F53" s="166"/>
      <c r="G53" s="167"/>
      <c r="H53" s="168"/>
      <c r="I53" s="168"/>
      <c r="O53" s="169">
        <v>1</v>
      </c>
    </row>
    <row r="54" spans="1:104" x14ac:dyDescent="0.2">
      <c r="A54" s="170">
        <v>21</v>
      </c>
      <c r="B54" s="171" t="s">
        <v>139</v>
      </c>
      <c r="C54" s="172" t="s">
        <v>140</v>
      </c>
      <c r="D54" s="173" t="s">
        <v>107</v>
      </c>
      <c r="E54" s="174">
        <v>2.9121000000000001</v>
      </c>
      <c r="F54" s="174">
        <v>0</v>
      </c>
      <c r="G54" s="175">
        <f>E54*F54</f>
        <v>0</v>
      </c>
      <c r="O54" s="169">
        <v>2</v>
      </c>
      <c r="AA54" s="147">
        <v>1</v>
      </c>
      <c r="AB54" s="147">
        <v>1</v>
      </c>
      <c r="AC54" s="147">
        <v>1</v>
      </c>
      <c r="AZ54" s="147">
        <v>1</v>
      </c>
      <c r="BA54" s="147">
        <f>IF(AZ54=1,G54,0)</f>
        <v>0</v>
      </c>
      <c r="BB54" s="147">
        <f>IF(AZ54=2,G54,0)</f>
        <v>0</v>
      </c>
      <c r="BC54" s="147">
        <f>IF(AZ54=3,G54,0)</f>
        <v>0</v>
      </c>
      <c r="BD54" s="147">
        <f>IF(AZ54=4,G54,0)</f>
        <v>0</v>
      </c>
      <c r="BE54" s="147">
        <f>IF(AZ54=5,G54,0)</f>
        <v>0</v>
      </c>
      <c r="CA54" s="176">
        <v>1</v>
      </c>
      <c r="CB54" s="176">
        <v>1</v>
      </c>
      <c r="CZ54" s="147">
        <v>0.42000000000007298</v>
      </c>
    </row>
    <row r="55" spans="1:104" x14ac:dyDescent="0.2">
      <c r="A55" s="177"/>
      <c r="B55" s="179"/>
      <c r="C55" s="222" t="s">
        <v>141</v>
      </c>
      <c r="D55" s="223"/>
      <c r="E55" s="180">
        <v>0.51849999999999996</v>
      </c>
      <c r="F55" s="181"/>
      <c r="G55" s="182"/>
      <c r="M55" s="178" t="s">
        <v>141</v>
      </c>
      <c r="O55" s="169"/>
    </row>
    <row r="56" spans="1:104" x14ac:dyDescent="0.2">
      <c r="A56" s="177"/>
      <c r="B56" s="179"/>
      <c r="C56" s="222" t="s">
        <v>142</v>
      </c>
      <c r="D56" s="223"/>
      <c r="E56" s="180">
        <v>2.3936000000000002</v>
      </c>
      <c r="F56" s="181"/>
      <c r="G56" s="182"/>
      <c r="M56" s="178" t="s">
        <v>142</v>
      </c>
      <c r="O56" s="169"/>
    </row>
    <row r="57" spans="1:104" x14ac:dyDescent="0.2">
      <c r="A57" s="170">
        <v>22</v>
      </c>
      <c r="B57" s="171" t="s">
        <v>143</v>
      </c>
      <c r="C57" s="172" t="s">
        <v>144</v>
      </c>
      <c r="D57" s="173" t="s">
        <v>107</v>
      </c>
      <c r="E57" s="174">
        <v>1.7473000000000001</v>
      </c>
      <c r="F57" s="174">
        <v>0</v>
      </c>
      <c r="G57" s="175">
        <f>E57*F57</f>
        <v>0</v>
      </c>
      <c r="O57" s="169">
        <v>2</v>
      </c>
      <c r="AA57" s="147">
        <v>1</v>
      </c>
      <c r="AB57" s="147">
        <v>1</v>
      </c>
      <c r="AC57" s="147">
        <v>1</v>
      </c>
      <c r="AZ57" s="147">
        <v>1</v>
      </c>
      <c r="BA57" s="147">
        <f>IF(AZ57=1,G57,0)</f>
        <v>0</v>
      </c>
      <c r="BB57" s="147">
        <f>IF(AZ57=2,G57,0)</f>
        <v>0</v>
      </c>
      <c r="BC57" s="147">
        <f>IF(AZ57=3,G57,0)</f>
        <v>0</v>
      </c>
      <c r="BD57" s="147">
        <f>IF(AZ57=4,G57,0)</f>
        <v>0</v>
      </c>
      <c r="BE57" s="147">
        <f>IF(AZ57=5,G57,0)</f>
        <v>0</v>
      </c>
      <c r="CA57" s="176">
        <v>1</v>
      </c>
      <c r="CB57" s="176">
        <v>1</v>
      </c>
      <c r="CZ57" s="147">
        <v>0.38850000000002199</v>
      </c>
    </row>
    <row r="58" spans="1:104" x14ac:dyDescent="0.2">
      <c r="A58" s="177"/>
      <c r="B58" s="179"/>
      <c r="C58" s="222" t="s">
        <v>145</v>
      </c>
      <c r="D58" s="223"/>
      <c r="E58" s="180">
        <v>0.31109999999999999</v>
      </c>
      <c r="F58" s="181"/>
      <c r="G58" s="182"/>
      <c r="M58" s="178" t="s">
        <v>145</v>
      </c>
      <c r="O58" s="169"/>
    </row>
    <row r="59" spans="1:104" x14ac:dyDescent="0.2">
      <c r="A59" s="177"/>
      <c r="B59" s="179"/>
      <c r="C59" s="222" t="s">
        <v>146</v>
      </c>
      <c r="D59" s="223"/>
      <c r="E59" s="180">
        <v>1.4361999999999999</v>
      </c>
      <c r="F59" s="181"/>
      <c r="G59" s="182"/>
      <c r="M59" s="178" t="s">
        <v>146</v>
      </c>
      <c r="O59" s="169"/>
    </row>
    <row r="60" spans="1:104" x14ac:dyDescent="0.2">
      <c r="A60" s="170">
        <v>23</v>
      </c>
      <c r="B60" s="171" t="s">
        <v>147</v>
      </c>
      <c r="C60" s="172" t="s">
        <v>148</v>
      </c>
      <c r="D60" s="173" t="s">
        <v>107</v>
      </c>
      <c r="E60" s="174">
        <v>0.46600000000000003</v>
      </c>
      <c r="F60" s="174">
        <v>0</v>
      </c>
      <c r="G60" s="175">
        <f>E60*F60</f>
        <v>0</v>
      </c>
      <c r="O60" s="169">
        <v>2</v>
      </c>
      <c r="AA60" s="147">
        <v>1</v>
      </c>
      <c r="AB60" s="147">
        <v>1</v>
      </c>
      <c r="AC60" s="147">
        <v>1</v>
      </c>
      <c r="AZ60" s="147">
        <v>1</v>
      </c>
      <c r="BA60" s="147">
        <f>IF(AZ60=1,G60,0)</f>
        <v>0</v>
      </c>
      <c r="BB60" s="147">
        <f>IF(AZ60=2,G60,0)</f>
        <v>0</v>
      </c>
      <c r="BC60" s="147">
        <f>IF(AZ60=3,G60,0)</f>
        <v>0</v>
      </c>
      <c r="BD60" s="147">
        <f>IF(AZ60=4,G60,0)</f>
        <v>0</v>
      </c>
      <c r="BE60" s="147">
        <f>IF(AZ60=5,G60,0)</f>
        <v>0</v>
      </c>
      <c r="CA60" s="176">
        <v>1</v>
      </c>
      <c r="CB60" s="176">
        <v>1</v>
      </c>
      <c r="CZ60" s="147">
        <v>2.3785500000012698</v>
      </c>
    </row>
    <row r="61" spans="1:104" x14ac:dyDescent="0.2">
      <c r="A61" s="177"/>
      <c r="B61" s="179"/>
      <c r="C61" s="222" t="s">
        <v>149</v>
      </c>
      <c r="D61" s="223"/>
      <c r="E61" s="180">
        <v>0.46600000000000003</v>
      </c>
      <c r="F61" s="181"/>
      <c r="G61" s="182"/>
      <c r="M61" s="178" t="s">
        <v>149</v>
      </c>
      <c r="O61" s="169"/>
    </row>
    <row r="62" spans="1:104" x14ac:dyDescent="0.2">
      <c r="A62" s="183"/>
      <c r="B62" s="184" t="s">
        <v>64</v>
      </c>
      <c r="C62" s="185" t="str">
        <f>CONCATENATE(B53," ",C53)</f>
        <v>63 Podlahy a podlahové konstrukce</v>
      </c>
      <c r="D62" s="186"/>
      <c r="E62" s="187"/>
      <c r="F62" s="188"/>
      <c r="G62" s="189">
        <f>SUM(G53:G61)</f>
        <v>0</v>
      </c>
      <c r="O62" s="169">
        <v>4</v>
      </c>
      <c r="BA62" s="190">
        <f>SUM(BA53:BA61)</f>
        <v>0</v>
      </c>
      <c r="BB62" s="190">
        <f>SUM(BB53:BB61)</f>
        <v>0</v>
      </c>
      <c r="BC62" s="190">
        <f>SUM(BC53:BC61)</f>
        <v>0</v>
      </c>
      <c r="BD62" s="190">
        <f>SUM(BD53:BD61)</f>
        <v>0</v>
      </c>
      <c r="BE62" s="190">
        <f>SUM(BE53:BE61)</f>
        <v>0</v>
      </c>
    </row>
    <row r="63" spans="1:104" x14ac:dyDescent="0.2">
      <c r="A63" s="162" t="s">
        <v>62</v>
      </c>
      <c r="B63" s="163" t="s">
        <v>150</v>
      </c>
      <c r="C63" s="164" t="s">
        <v>151</v>
      </c>
      <c r="D63" s="165"/>
      <c r="E63" s="166"/>
      <c r="F63" s="166"/>
      <c r="G63" s="167"/>
      <c r="H63" s="168"/>
      <c r="I63" s="168"/>
      <c r="O63" s="169">
        <v>1</v>
      </c>
    </row>
    <row r="64" spans="1:104" ht="22.5" x14ac:dyDescent="0.2">
      <c r="A64" s="170">
        <v>24</v>
      </c>
      <c r="B64" s="171" t="s">
        <v>152</v>
      </c>
      <c r="C64" s="172" t="s">
        <v>153</v>
      </c>
      <c r="D64" s="173" t="s">
        <v>154</v>
      </c>
      <c r="E64" s="174">
        <v>1</v>
      </c>
      <c r="F64" s="174">
        <v>0</v>
      </c>
      <c r="G64" s="175">
        <f>E64*F64</f>
        <v>0</v>
      </c>
      <c r="O64" s="169">
        <v>2</v>
      </c>
      <c r="AA64" s="147">
        <v>1</v>
      </c>
      <c r="AB64" s="147">
        <v>1</v>
      </c>
      <c r="AC64" s="147">
        <v>1</v>
      </c>
      <c r="AZ64" s="147">
        <v>1</v>
      </c>
      <c r="BA64" s="147">
        <f>IF(AZ64=1,G64,0)</f>
        <v>0</v>
      </c>
      <c r="BB64" s="147">
        <f>IF(AZ64=2,G64,0)</f>
        <v>0</v>
      </c>
      <c r="BC64" s="147">
        <f>IF(AZ64=3,G64,0)</f>
        <v>0</v>
      </c>
      <c r="BD64" s="147">
        <f>IF(AZ64=4,G64,0)</f>
        <v>0</v>
      </c>
      <c r="BE64" s="147">
        <f>IF(AZ64=5,G64,0)</f>
        <v>0</v>
      </c>
      <c r="CA64" s="176">
        <v>1</v>
      </c>
      <c r="CB64" s="176">
        <v>1</v>
      </c>
      <c r="CZ64" s="147">
        <v>6.4700000000016203E-2</v>
      </c>
    </row>
    <row r="65" spans="1:104" x14ac:dyDescent="0.2">
      <c r="A65" s="177"/>
      <c r="B65" s="179"/>
      <c r="C65" s="222" t="s">
        <v>155</v>
      </c>
      <c r="D65" s="223"/>
      <c r="E65" s="180">
        <v>1</v>
      </c>
      <c r="F65" s="181"/>
      <c r="G65" s="182"/>
      <c r="M65" s="178" t="s">
        <v>155</v>
      </c>
      <c r="O65" s="169"/>
    </row>
    <row r="66" spans="1:104" x14ac:dyDescent="0.2">
      <c r="A66" s="183"/>
      <c r="B66" s="184" t="s">
        <v>64</v>
      </c>
      <c r="C66" s="185" t="str">
        <f>CONCATENATE(B63," ",C63)</f>
        <v>64 Výplně otvorů</v>
      </c>
      <c r="D66" s="186"/>
      <c r="E66" s="187"/>
      <c r="F66" s="188"/>
      <c r="G66" s="189">
        <f>SUM(G63:G65)</f>
        <v>0</v>
      </c>
      <c r="O66" s="169">
        <v>4</v>
      </c>
      <c r="BA66" s="190">
        <f>SUM(BA63:BA65)</f>
        <v>0</v>
      </c>
      <c r="BB66" s="190">
        <f>SUM(BB63:BB65)</f>
        <v>0</v>
      </c>
      <c r="BC66" s="190">
        <f>SUM(BC63:BC65)</f>
        <v>0</v>
      </c>
      <c r="BD66" s="190">
        <f>SUM(BD63:BD65)</f>
        <v>0</v>
      </c>
      <c r="BE66" s="190">
        <f>SUM(BE63:BE65)</f>
        <v>0</v>
      </c>
    </row>
    <row r="67" spans="1:104" x14ac:dyDescent="0.2">
      <c r="A67" s="162" t="s">
        <v>62</v>
      </c>
      <c r="B67" s="163" t="s">
        <v>156</v>
      </c>
      <c r="C67" s="164" t="s">
        <v>157</v>
      </c>
      <c r="D67" s="165"/>
      <c r="E67" s="166"/>
      <c r="F67" s="166"/>
      <c r="G67" s="167"/>
      <c r="H67" s="168"/>
      <c r="I67" s="168"/>
      <c r="O67" s="169">
        <v>1</v>
      </c>
    </row>
    <row r="68" spans="1:104" x14ac:dyDescent="0.2">
      <c r="A68" s="170">
        <v>25</v>
      </c>
      <c r="B68" s="171" t="s">
        <v>158</v>
      </c>
      <c r="C68" s="172" t="s">
        <v>159</v>
      </c>
      <c r="D68" s="173" t="s">
        <v>154</v>
      </c>
      <c r="E68" s="174">
        <v>2</v>
      </c>
      <c r="F68" s="174">
        <v>0</v>
      </c>
      <c r="G68" s="175">
        <f>E68*F68</f>
        <v>0</v>
      </c>
      <c r="O68" s="169">
        <v>2</v>
      </c>
      <c r="AA68" s="147">
        <v>1</v>
      </c>
      <c r="AB68" s="147">
        <v>7</v>
      </c>
      <c r="AC68" s="147">
        <v>7</v>
      </c>
      <c r="AZ68" s="147">
        <v>1</v>
      </c>
      <c r="BA68" s="147">
        <f>IF(AZ68=1,G68,0)</f>
        <v>0</v>
      </c>
      <c r="BB68" s="147">
        <f>IF(AZ68=2,G68,0)</f>
        <v>0</v>
      </c>
      <c r="BC68" s="147">
        <f>IF(AZ68=3,G68,0)</f>
        <v>0</v>
      </c>
      <c r="BD68" s="147">
        <f>IF(AZ68=4,G68,0)</f>
        <v>0</v>
      </c>
      <c r="BE68" s="147">
        <f>IF(AZ68=5,G68,0)</f>
        <v>0</v>
      </c>
      <c r="CA68" s="176">
        <v>1</v>
      </c>
      <c r="CB68" s="176">
        <v>7</v>
      </c>
      <c r="CZ68" s="147">
        <v>0</v>
      </c>
    </row>
    <row r="69" spans="1:104" x14ac:dyDescent="0.2">
      <c r="A69" s="177"/>
      <c r="B69" s="179"/>
      <c r="C69" s="222" t="s">
        <v>160</v>
      </c>
      <c r="D69" s="223"/>
      <c r="E69" s="180">
        <v>2</v>
      </c>
      <c r="F69" s="181"/>
      <c r="G69" s="182"/>
      <c r="M69" s="178" t="s">
        <v>160</v>
      </c>
      <c r="O69" s="169"/>
    </row>
    <row r="70" spans="1:104" x14ac:dyDescent="0.2">
      <c r="A70" s="170">
        <v>26</v>
      </c>
      <c r="B70" s="171" t="s">
        <v>161</v>
      </c>
      <c r="C70" s="172" t="s">
        <v>162</v>
      </c>
      <c r="D70" s="173" t="s">
        <v>134</v>
      </c>
      <c r="E70" s="174">
        <v>40.86</v>
      </c>
      <c r="F70" s="174">
        <v>0</v>
      </c>
      <c r="G70" s="175">
        <f>E70*F70</f>
        <v>0</v>
      </c>
      <c r="O70" s="169">
        <v>2</v>
      </c>
      <c r="AA70" s="147">
        <v>1</v>
      </c>
      <c r="AB70" s="147">
        <v>7</v>
      </c>
      <c r="AC70" s="147">
        <v>7</v>
      </c>
      <c r="AZ70" s="147">
        <v>1</v>
      </c>
      <c r="BA70" s="147">
        <f>IF(AZ70=1,G70,0)</f>
        <v>0</v>
      </c>
      <c r="BB70" s="147">
        <f>IF(AZ70=2,G70,0)</f>
        <v>0</v>
      </c>
      <c r="BC70" s="147">
        <f>IF(AZ70=3,G70,0)</f>
        <v>0</v>
      </c>
      <c r="BD70" s="147">
        <f>IF(AZ70=4,G70,0)</f>
        <v>0</v>
      </c>
      <c r="BE70" s="147">
        <f>IF(AZ70=5,G70,0)</f>
        <v>0</v>
      </c>
      <c r="CA70" s="176">
        <v>1</v>
      </c>
      <c r="CB70" s="176">
        <v>7</v>
      </c>
      <c r="CZ70" s="147">
        <v>0</v>
      </c>
    </row>
    <row r="71" spans="1:104" x14ac:dyDescent="0.2">
      <c r="A71" s="177"/>
      <c r="B71" s="179"/>
      <c r="C71" s="222" t="s">
        <v>163</v>
      </c>
      <c r="D71" s="223"/>
      <c r="E71" s="180">
        <v>13.06</v>
      </c>
      <c r="F71" s="181"/>
      <c r="G71" s="182"/>
      <c r="M71" s="178" t="s">
        <v>163</v>
      </c>
      <c r="O71" s="169"/>
    </row>
    <row r="72" spans="1:104" x14ac:dyDescent="0.2">
      <c r="A72" s="177"/>
      <c r="B72" s="179"/>
      <c r="C72" s="222" t="s">
        <v>136</v>
      </c>
      <c r="D72" s="223"/>
      <c r="E72" s="180">
        <v>27.8</v>
      </c>
      <c r="F72" s="181"/>
      <c r="G72" s="182"/>
      <c r="M72" s="178" t="s">
        <v>136</v>
      </c>
      <c r="O72" s="169"/>
    </row>
    <row r="73" spans="1:104" ht="22.5" x14ac:dyDescent="0.2">
      <c r="A73" s="170">
        <v>27</v>
      </c>
      <c r="B73" s="171" t="s">
        <v>164</v>
      </c>
      <c r="C73" s="172" t="s">
        <v>165</v>
      </c>
      <c r="D73" s="173" t="s">
        <v>74</v>
      </c>
      <c r="E73" s="174">
        <v>10.367000000000001</v>
      </c>
      <c r="F73" s="174">
        <v>0</v>
      </c>
      <c r="G73" s="175">
        <f>E73*F73</f>
        <v>0</v>
      </c>
      <c r="O73" s="169">
        <v>2</v>
      </c>
      <c r="AA73" s="147">
        <v>1</v>
      </c>
      <c r="AB73" s="147">
        <v>7</v>
      </c>
      <c r="AC73" s="147">
        <v>7</v>
      </c>
      <c r="AZ73" s="147">
        <v>1</v>
      </c>
      <c r="BA73" s="147">
        <f>IF(AZ73=1,G73,0)</f>
        <v>0</v>
      </c>
      <c r="BB73" s="147">
        <f>IF(AZ73=2,G73,0)</f>
        <v>0</v>
      </c>
      <c r="BC73" s="147">
        <f>IF(AZ73=3,G73,0)</f>
        <v>0</v>
      </c>
      <c r="BD73" s="147">
        <f>IF(AZ73=4,G73,0)</f>
        <v>0</v>
      </c>
      <c r="BE73" s="147">
        <f>IF(AZ73=5,G73,0)</f>
        <v>0</v>
      </c>
      <c r="CA73" s="176">
        <v>1</v>
      </c>
      <c r="CB73" s="176">
        <v>7</v>
      </c>
      <c r="CZ73" s="147">
        <v>0</v>
      </c>
    </row>
    <row r="74" spans="1:104" x14ac:dyDescent="0.2">
      <c r="A74" s="177"/>
      <c r="B74" s="179"/>
      <c r="C74" s="222" t="s">
        <v>166</v>
      </c>
      <c r="D74" s="223"/>
      <c r="E74" s="180">
        <v>10.367000000000001</v>
      </c>
      <c r="F74" s="181"/>
      <c r="G74" s="182"/>
      <c r="M74" s="178" t="s">
        <v>166</v>
      </c>
      <c r="O74" s="169"/>
    </row>
    <row r="75" spans="1:104" ht="22.5" x14ac:dyDescent="0.2">
      <c r="A75" s="170">
        <v>28</v>
      </c>
      <c r="B75" s="171" t="s">
        <v>164</v>
      </c>
      <c r="C75" s="172" t="s">
        <v>167</v>
      </c>
      <c r="D75" s="173" t="s">
        <v>74</v>
      </c>
      <c r="E75" s="174">
        <v>47.872500000000002</v>
      </c>
      <c r="F75" s="174">
        <v>0</v>
      </c>
      <c r="G75" s="175">
        <f>E75*F75</f>
        <v>0</v>
      </c>
      <c r="O75" s="169">
        <v>2</v>
      </c>
      <c r="AA75" s="147">
        <v>1</v>
      </c>
      <c r="AB75" s="147">
        <v>7</v>
      </c>
      <c r="AC75" s="147">
        <v>7</v>
      </c>
      <c r="AZ75" s="147">
        <v>1</v>
      </c>
      <c r="BA75" s="147">
        <f>IF(AZ75=1,G75,0)</f>
        <v>0</v>
      </c>
      <c r="BB75" s="147">
        <f>IF(AZ75=2,G75,0)</f>
        <v>0</v>
      </c>
      <c r="BC75" s="147">
        <f>IF(AZ75=3,G75,0)</f>
        <v>0</v>
      </c>
      <c r="BD75" s="147">
        <f>IF(AZ75=4,G75,0)</f>
        <v>0</v>
      </c>
      <c r="BE75" s="147">
        <f>IF(AZ75=5,G75,0)</f>
        <v>0</v>
      </c>
      <c r="CA75" s="176">
        <v>1</v>
      </c>
      <c r="CB75" s="176">
        <v>7</v>
      </c>
      <c r="CZ75" s="147">
        <v>0</v>
      </c>
    </row>
    <row r="76" spans="1:104" x14ac:dyDescent="0.2">
      <c r="A76" s="177"/>
      <c r="B76" s="179"/>
      <c r="C76" s="222" t="s">
        <v>168</v>
      </c>
      <c r="D76" s="223"/>
      <c r="E76" s="180">
        <v>47.872500000000002</v>
      </c>
      <c r="F76" s="181"/>
      <c r="G76" s="182"/>
      <c r="M76" s="178" t="s">
        <v>168</v>
      </c>
      <c r="O76" s="169"/>
    </row>
    <row r="77" spans="1:104" x14ac:dyDescent="0.2">
      <c r="A77" s="170">
        <v>29</v>
      </c>
      <c r="B77" s="171" t="s">
        <v>169</v>
      </c>
      <c r="C77" s="172" t="s">
        <v>170</v>
      </c>
      <c r="D77" s="173" t="s">
        <v>107</v>
      </c>
      <c r="E77" s="174">
        <v>3.1652999999999998</v>
      </c>
      <c r="F77" s="174">
        <v>0</v>
      </c>
      <c r="G77" s="175">
        <f>E77*F77</f>
        <v>0</v>
      </c>
      <c r="O77" s="169">
        <v>2</v>
      </c>
      <c r="AA77" s="147">
        <v>1</v>
      </c>
      <c r="AB77" s="147">
        <v>1</v>
      </c>
      <c r="AC77" s="147">
        <v>1</v>
      </c>
      <c r="AZ77" s="147">
        <v>1</v>
      </c>
      <c r="BA77" s="147">
        <f>IF(AZ77=1,G77,0)</f>
        <v>0</v>
      </c>
      <c r="BB77" s="147">
        <f>IF(AZ77=2,G77,0)</f>
        <v>0</v>
      </c>
      <c r="BC77" s="147">
        <f>IF(AZ77=3,G77,0)</f>
        <v>0</v>
      </c>
      <c r="BD77" s="147">
        <f>IF(AZ77=4,G77,0)</f>
        <v>0</v>
      </c>
      <c r="BE77" s="147">
        <f>IF(AZ77=5,G77,0)</f>
        <v>0</v>
      </c>
      <c r="CA77" s="176">
        <v>1</v>
      </c>
      <c r="CB77" s="176">
        <v>1</v>
      </c>
      <c r="CZ77" s="147">
        <v>1.2799999999995001E-3</v>
      </c>
    </row>
    <row r="78" spans="1:104" x14ac:dyDescent="0.2">
      <c r="A78" s="177"/>
      <c r="B78" s="179"/>
      <c r="C78" s="222" t="s">
        <v>171</v>
      </c>
      <c r="D78" s="223"/>
      <c r="E78" s="180">
        <v>2.3149999999999999</v>
      </c>
      <c r="F78" s="181"/>
      <c r="G78" s="182"/>
      <c r="M78" s="178" t="s">
        <v>171</v>
      </c>
      <c r="O78" s="169"/>
    </row>
    <row r="79" spans="1:104" x14ac:dyDescent="0.2">
      <c r="A79" s="177"/>
      <c r="B79" s="179"/>
      <c r="C79" s="222" t="s">
        <v>172</v>
      </c>
      <c r="D79" s="223"/>
      <c r="E79" s="180">
        <v>0.85029999999999994</v>
      </c>
      <c r="F79" s="181"/>
      <c r="G79" s="182"/>
      <c r="M79" s="178" t="s">
        <v>172</v>
      </c>
      <c r="O79" s="169"/>
    </row>
    <row r="80" spans="1:104" x14ac:dyDescent="0.2">
      <c r="A80" s="170">
        <v>30</v>
      </c>
      <c r="B80" s="171" t="s">
        <v>173</v>
      </c>
      <c r="C80" s="172" t="s">
        <v>174</v>
      </c>
      <c r="D80" s="173" t="s">
        <v>107</v>
      </c>
      <c r="E80" s="174">
        <v>12.5099</v>
      </c>
      <c r="F80" s="174">
        <v>0</v>
      </c>
      <c r="G80" s="175">
        <f>E80*F80</f>
        <v>0</v>
      </c>
      <c r="O80" s="169">
        <v>2</v>
      </c>
      <c r="AA80" s="147">
        <v>1</v>
      </c>
      <c r="AB80" s="147">
        <v>1</v>
      </c>
      <c r="AC80" s="147">
        <v>1</v>
      </c>
      <c r="AZ80" s="147">
        <v>1</v>
      </c>
      <c r="BA80" s="147">
        <f>IF(AZ80=1,G80,0)</f>
        <v>0</v>
      </c>
      <c r="BB80" s="147">
        <f>IF(AZ80=2,G80,0)</f>
        <v>0</v>
      </c>
      <c r="BC80" s="147">
        <f>IF(AZ80=3,G80,0)</f>
        <v>0</v>
      </c>
      <c r="BD80" s="147">
        <f>IF(AZ80=4,G80,0)</f>
        <v>0</v>
      </c>
      <c r="BE80" s="147">
        <f>IF(AZ80=5,G80,0)</f>
        <v>0</v>
      </c>
      <c r="CA80" s="176">
        <v>1</v>
      </c>
      <c r="CB80" s="176">
        <v>1</v>
      </c>
      <c r="CZ80" s="147">
        <v>0</v>
      </c>
    </row>
    <row r="81" spans="1:104" x14ac:dyDescent="0.2">
      <c r="A81" s="177"/>
      <c r="B81" s="179"/>
      <c r="C81" s="222" t="s">
        <v>175</v>
      </c>
      <c r="D81" s="223"/>
      <c r="E81" s="180">
        <v>2.0733999999999999</v>
      </c>
      <c r="F81" s="181"/>
      <c r="G81" s="182"/>
      <c r="M81" s="178" t="s">
        <v>175</v>
      </c>
      <c r="O81" s="169"/>
    </row>
    <row r="82" spans="1:104" x14ac:dyDescent="0.2">
      <c r="A82" s="177"/>
      <c r="B82" s="179"/>
      <c r="C82" s="222" t="s">
        <v>176</v>
      </c>
      <c r="D82" s="223"/>
      <c r="E82" s="180">
        <v>0.86199999999999999</v>
      </c>
      <c r="F82" s="181"/>
      <c r="G82" s="182"/>
      <c r="M82" s="178" t="s">
        <v>176</v>
      </c>
      <c r="O82" s="169"/>
    </row>
    <row r="83" spans="1:104" x14ac:dyDescent="0.2">
      <c r="A83" s="177"/>
      <c r="B83" s="179"/>
      <c r="C83" s="222" t="s">
        <v>177</v>
      </c>
      <c r="D83" s="223"/>
      <c r="E83" s="180">
        <v>9.5745000000000005</v>
      </c>
      <c r="F83" s="181"/>
      <c r="G83" s="182"/>
      <c r="M83" s="178" t="s">
        <v>177</v>
      </c>
      <c r="O83" s="169"/>
    </row>
    <row r="84" spans="1:104" ht="22.5" x14ac:dyDescent="0.2">
      <c r="A84" s="170">
        <v>31</v>
      </c>
      <c r="B84" s="171" t="s">
        <v>178</v>
      </c>
      <c r="C84" s="172" t="s">
        <v>179</v>
      </c>
      <c r="D84" s="173" t="s">
        <v>74</v>
      </c>
      <c r="E84" s="174">
        <v>4.3099999999999996</v>
      </c>
      <c r="F84" s="174">
        <v>0</v>
      </c>
      <c r="G84" s="175">
        <f>E84*F84</f>
        <v>0</v>
      </c>
      <c r="O84" s="169">
        <v>2</v>
      </c>
      <c r="AA84" s="147">
        <v>1</v>
      </c>
      <c r="AB84" s="147">
        <v>1</v>
      </c>
      <c r="AC84" s="147">
        <v>1</v>
      </c>
      <c r="AZ84" s="147">
        <v>1</v>
      </c>
      <c r="BA84" s="147">
        <f>IF(AZ84=1,G84,0)</f>
        <v>0</v>
      </c>
      <c r="BB84" s="147">
        <f>IF(AZ84=2,G84,0)</f>
        <v>0</v>
      </c>
      <c r="BC84" s="147">
        <f>IF(AZ84=3,G84,0)</f>
        <v>0</v>
      </c>
      <c r="BD84" s="147">
        <f>IF(AZ84=4,G84,0)</f>
        <v>0</v>
      </c>
      <c r="BE84" s="147">
        <f>IF(AZ84=5,G84,0)</f>
        <v>0</v>
      </c>
      <c r="CA84" s="176">
        <v>1</v>
      </c>
      <c r="CB84" s="176">
        <v>1</v>
      </c>
      <c r="CZ84" s="147">
        <v>0</v>
      </c>
    </row>
    <row r="85" spans="1:104" x14ac:dyDescent="0.2">
      <c r="A85" s="177"/>
      <c r="B85" s="179"/>
      <c r="C85" s="222" t="s">
        <v>180</v>
      </c>
      <c r="D85" s="223"/>
      <c r="E85" s="180">
        <v>4.3099999999999996</v>
      </c>
      <c r="F85" s="181"/>
      <c r="G85" s="182"/>
      <c r="M85" s="178" t="s">
        <v>180</v>
      </c>
      <c r="O85" s="169"/>
    </row>
    <row r="86" spans="1:104" x14ac:dyDescent="0.2">
      <c r="A86" s="170">
        <v>32</v>
      </c>
      <c r="B86" s="171" t="s">
        <v>181</v>
      </c>
      <c r="C86" s="172" t="s">
        <v>182</v>
      </c>
      <c r="D86" s="173" t="s">
        <v>154</v>
      </c>
      <c r="E86" s="174">
        <v>1</v>
      </c>
      <c r="F86" s="174">
        <v>0</v>
      </c>
      <c r="G86" s="175">
        <f>E86*F86</f>
        <v>0</v>
      </c>
      <c r="O86" s="169">
        <v>2</v>
      </c>
      <c r="AA86" s="147">
        <v>1</v>
      </c>
      <c r="AB86" s="147">
        <v>1</v>
      </c>
      <c r="AC86" s="147">
        <v>1</v>
      </c>
      <c r="AZ86" s="147">
        <v>1</v>
      </c>
      <c r="BA86" s="147">
        <f>IF(AZ86=1,G86,0)</f>
        <v>0</v>
      </c>
      <c r="BB86" s="147">
        <f>IF(AZ86=2,G86,0)</f>
        <v>0</v>
      </c>
      <c r="BC86" s="147">
        <f>IF(AZ86=3,G86,0)</f>
        <v>0</v>
      </c>
      <c r="BD86" s="147">
        <f>IF(AZ86=4,G86,0)</f>
        <v>0</v>
      </c>
      <c r="BE86" s="147">
        <f>IF(AZ86=5,G86,0)</f>
        <v>0</v>
      </c>
      <c r="CA86" s="176">
        <v>1</v>
      </c>
      <c r="CB86" s="176">
        <v>1</v>
      </c>
      <c r="CZ86" s="147">
        <v>0</v>
      </c>
    </row>
    <row r="87" spans="1:104" x14ac:dyDescent="0.2">
      <c r="A87" s="177"/>
      <c r="B87" s="179"/>
      <c r="C87" s="222" t="s">
        <v>155</v>
      </c>
      <c r="D87" s="223"/>
      <c r="E87" s="180">
        <v>1</v>
      </c>
      <c r="F87" s="181"/>
      <c r="G87" s="182"/>
      <c r="M87" s="178" t="s">
        <v>155</v>
      </c>
      <c r="O87" s="169"/>
    </row>
    <row r="88" spans="1:104" x14ac:dyDescent="0.2">
      <c r="A88" s="170">
        <v>33</v>
      </c>
      <c r="B88" s="171" t="s">
        <v>183</v>
      </c>
      <c r="C88" s="172" t="s">
        <v>184</v>
      </c>
      <c r="D88" s="173" t="s">
        <v>74</v>
      </c>
      <c r="E88" s="174">
        <v>1.1819999999999999</v>
      </c>
      <c r="F88" s="174">
        <v>0</v>
      </c>
      <c r="G88" s="175">
        <f>E88*F88</f>
        <v>0</v>
      </c>
      <c r="O88" s="169">
        <v>2</v>
      </c>
      <c r="AA88" s="147">
        <v>1</v>
      </c>
      <c r="AB88" s="147">
        <v>1</v>
      </c>
      <c r="AC88" s="147">
        <v>1</v>
      </c>
      <c r="AZ88" s="147">
        <v>1</v>
      </c>
      <c r="BA88" s="147">
        <f>IF(AZ88=1,G88,0)</f>
        <v>0</v>
      </c>
      <c r="BB88" s="147">
        <f>IF(AZ88=2,G88,0)</f>
        <v>0</v>
      </c>
      <c r="BC88" s="147">
        <f>IF(AZ88=3,G88,0)</f>
        <v>0</v>
      </c>
      <c r="BD88" s="147">
        <f>IF(AZ88=4,G88,0)</f>
        <v>0</v>
      </c>
      <c r="BE88" s="147">
        <f>IF(AZ88=5,G88,0)</f>
        <v>0</v>
      </c>
      <c r="CA88" s="176">
        <v>1</v>
      </c>
      <c r="CB88" s="176">
        <v>1</v>
      </c>
      <c r="CZ88" s="147">
        <v>1.1700000000001199E-3</v>
      </c>
    </row>
    <row r="89" spans="1:104" x14ac:dyDescent="0.2">
      <c r="A89" s="177"/>
      <c r="B89" s="179"/>
      <c r="C89" s="222" t="s">
        <v>185</v>
      </c>
      <c r="D89" s="223"/>
      <c r="E89" s="180">
        <v>1.1819999999999999</v>
      </c>
      <c r="F89" s="181"/>
      <c r="G89" s="182"/>
      <c r="M89" s="178" t="s">
        <v>185</v>
      </c>
      <c r="O89" s="169"/>
    </row>
    <row r="90" spans="1:104" x14ac:dyDescent="0.2">
      <c r="A90" s="170">
        <v>34</v>
      </c>
      <c r="B90" s="171" t="s">
        <v>186</v>
      </c>
      <c r="C90" s="172" t="s">
        <v>187</v>
      </c>
      <c r="D90" s="173" t="s">
        <v>134</v>
      </c>
      <c r="E90" s="174">
        <v>7.53</v>
      </c>
      <c r="F90" s="174">
        <v>0</v>
      </c>
      <c r="G90" s="175">
        <f>E90*F90</f>
        <v>0</v>
      </c>
      <c r="O90" s="169">
        <v>2</v>
      </c>
      <c r="AA90" s="147">
        <v>1</v>
      </c>
      <c r="AB90" s="147">
        <v>1</v>
      </c>
      <c r="AC90" s="147">
        <v>1</v>
      </c>
      <c r="AZ90" s="147">
        <v>1</v>
      </c>
      <c r="BA90" s="147">
        <f>IF(AZ90=1,G90,0)</f>
        <v>0</v>
      </c>
      <c r="BB90" s="147">
        <f>IF(AZ90=2,G90,0)</f>
        <v>0</v>
      </c>
      <c r="BC90" s="147">
        <f>IF(AZ90=3,G90,0)</f>
        <v>0</v>
      </c>
      <c r="BD90" s="147">
        <f>IF(AZ90=4,G90,0)</f>
        <v>0</v>
      </c>
      <c r="BE90" s="147">
        <f>IF(AZ90=5,G90,0)</f>
        <v>0</v>
      </c>
      <c r="CA90" s="176">
        <v>1</v>
      </c>
      <c r="CB90" s="176">
        <v>1</v>
      </c>
      <c r="CZ90" s="147">
        <v>0</v>
      </c>
    </row>
    <row r="91" spans="1:104" x14ac:dyDescent="0.2">
      <c r="A91" s="177"/>
      <c r="B91" s="179"/>
      <c r="C91" s="222" t="s">
        <v>188</v>
      </c>
      <c r="D91" s="223"/>
      <c r="E91" s="180">
        <v>4.53</v>
      </c>
      <c r="F91" s="181"/>
      <c r="G91" s="182"/>
      <c r="M91" s="178" t="s">
        <v>188</v>
      </c>
      <c r="O91" s="169"/>
    </row>
    <row r="92" spans="1:104" x14ac:dyDescent="0.2">
      <c r="A92" s="177"/>
      <c r="B92" s="179"/>
      <c r="C92" s="222" t="s">
        <v>189</v>
      </c>
      <c r="D92" s="223"/>
      <c r="E92" s="180">
        <v>3</v>
      </c>
      <c r="F92" s="181"/>
      <c r="G92" s="182"/>
      <c r="M92" s="178" t="s">
        <v>189</v>
      </c>
      <c r="O92" s="169"/>
    </row>
    <row r="93" spans="1:104" x14ac:dyDescent="0.2">
      <c r="A93" s="170">
        <v>35</v>
      </c>
      <c r="B93" s="171" t="s">
        <v>190</v>
      </c>
      <c r="C93" s="172" t="s">
        <v>191</v>
      </c>
      <c r="D93" s="173" t="s">
        <v>74</v>
      </c>
      <c r="E93" s="174">
        <v>3.44</v>
      </c>
      <c r="F93" s="174">
        <v>0</v>
      </c>
      <c r="G93" s="175">
        <f>E93*F93</f>
        <v>0</v>
      </c>
      <c r="O93" s="169">
        <v>2</v>
      </c>
      <c r="AA93" s="147">
        <v>1</v>
      </c>
      <c r="AB93" s="147">
        <v>1</v>
      </c>
      <c r="AC93" s="147">
        <v>1</v>
      </c>
      <c r="AZ93" s="147">
        <v>1</v>
      </c>
      <c r="BA93" s="147">
        <f>IF(AZ93=1,G93,0)</f>
        <v>0</v>
      </c>
      <c r="BB93" s="147">
        <f>IF(AZ93=2,G93,0)</f>
        <v>0</v>
      </c>
      <c r="BC93" s="147">
        <f>IF(AZ93=3,G93,0)</f>
        <v>0</v>
      </c>
      <c r="BD93" s="147">
        <f>IF(AZ93=4,G93,0)</f>
        <v>0</v>
      </c>
      <c r="BE93" s="147">
        <f>IF(AZ93=5,G93,0)</f>
        <v>0</v>
      </c>
      <c r="CA93" s="176">
        <v>1</v>
      </c>
      <c r="CB93" s="176">
        <v>1</v>
      </c>
      <c r="CZ93" s="147">
        <v>0</v>
      </c>
    </row>
    <row r="94" spans="1:104" x14ac:dyDescent="0.2">
      <c r="A94" s="177"/>
      <c r="B94" s="179"/>
      <c r="C94" s="222" t="s">
        <v>192</v>
      </c>
      <c r="D94" s="223"/>
      <c r="E94" s="180">
        <v>3.44</v>
      </c>
      <c r="F94" s="181"/>
      <c r="G94" s="182"/>
      <c r="M94" s="178" t="s">
        <v>192</v>
      </c>
      <c r="O94" s="169"/>
    </row>
    <row r="95" spans="1:104" ht="22.5" x14ac:dyDescent="0.2">
      <c r="A95" s="170">
        <v>36</v>
      </c>
      <c r="B95" s="171" t="s">
        <v>193</v>
      </c>
      <c r="C95" s="172" t="s">
        <v>194</v>
      </c>
      <c r="D95" s="173" t="s">
        <v>74</v>
      </c>
      <c r="E95" s="174">
        <v>17.414999999999999</v>
      </c>
      <c r="F95" s="174">
        <v>0</v>
      </c>
      <c r="G95" s="175">
        <f>E95*F95</f>
        <v>0</v>
      </c>
      <c r="O95" s="169">
        <v>2</v>
      </c>
      <c r="AA95" s="147">
        <v>1</v>
      </c>
      <c r="AB95" s="147">
        <v>1</v>
      </c>
      <c r="AC95" s="147">
        <v>1</v>
      </c>
      <c r="AZ95" s="147">
        <v>1</v>
      </c>
      <c r="BA95" s="147">
        <f>IF(AZ95=1,G95,0)</f>
        <v>0</v>
      </c>
      <c r="BB95" s="147">
        <f>IF(AZ95=2,G95,0)</f>
        <v>0</v>
      </c>
      <c r="BC95" s="147">
        <f>IF(AZ95=3,G95,0)</f>
        <v>0</v>
      </c>
      <c r="BD95" s="147">
        <f>IF(AZ95=4,G95,0)</f>
        <v>0</v>
      </c>
      <c r="BE95" s="147">
        <f>IF(AZ95=5,G95,0)</f>
        <v>0</v>
      </c>
      <c r="CA95" s="176">
        <v>1</v>
      </c>
      <c r="CB95" s="176">
        <v>1</v>
      </c>
      <c r="CZ95" s="147">
        <v>0</v>
      </c>
    </row>
    <row r="96" spans="1:104" x14ac:dyDescent="0.2">
      <c r="A96" s="177"/>
      <c r="B96" s="179"/>
      <c r="C96" s="222" t="s">
        <v>195</v>
      </c>
      <c r="D96" s="223"/>
      <c r="E96" s="180">
        <v>17.414999999999999</v>
      </c>
      <c r="F96" s="181"/>
      <c r="G96" s="182"/>
      <c r="M96" s="178" t="s">
        <v>195</v>
      </c>
      <c r="O96" s="169"/>
    </row>
    <row r="97" spans="1:104" x14ac:dyDescent="0.2">
      <c r="A97" s="183"/>
      <c r="B97" s="184" t="s">
        <v>64</v>
      </c>
      <c r="C97" s="185" t="str">
        <f>CONCATENATE(B67," ",C67)</f>
        <v>96 Bourání konstrukcí</v>
      </c>
      <c r="D97" s="186"/>
      <c r="E97" s="187"/>
      <c r="F97" s="188"/>
      <c r="G97" s="189">
        <f>SUM(G67:G96)</f>
        <v>0</v>
      </c>
      <c r="O97" s="169">
        <v>4</v>
      </c>
      <c r="BA97" s="190">
        <f>SUM(BA67:BA96)</f>
        <v>0</v>
      </c>
      <c r="BB97" s="190">
        <f>SUM(BB67:BB96)</f>
        <v>0</v>
      </c>
      <c r="BC97" s="190">
        <f>SUM(BC67:BC96)</f>
        <v>0</v>
      </c>
      <c r="BD97" s="190">
        <f>SUM(BD67:BD96)</f>
        <v>0</v>
      </c>
      <c r="BE97" s="190">
        <f>SUM(BE67:BE96)</f>
        <v>0</v>
      </c>
    </row>
    <row r="98" spans="1:104" x14ac:dyDescent="0.2">
      <c r="A98" s="162" t="s">
        <v>62</v>
      </c>
      <c r="B98" s="163" t="s">
        <v>196</v>
      </c>
      <c r="C98" s="164" t="s">
        <v>197</v>
      </c>
      <c r="D98" s="165"/>
      <c r="E98" s="166"/>
      <c r="F98" s="166"/>
      <c r="G98" s="167"/>
      <c r="H98" s="168"/>
      <c r="I98" s="168"/>
      <c r="O98" s="169">
        <v>1</v>
      </c>
    </row>
    <row r="99" spans="1:104" x14ac:dyDescent="0.2">
      <c r="A99" s="170">
        <v>37</v>
      </c>
      <c r="B99" s="171" t="s">
        <v>198</v>
      </c>
      <c r="C99" s="172" t="s">
        <v>199</v>
      </c>
      <c r="D99" s="173" t="s">
        <v>99</v>
      </c>
      <c r="E99" s="174">
        <v>37.431413500005</v>
      </c>
      <c r="F99" s="174">
        <v>0</v>
      </c>
      <c r="G99" s="175">
        <f t="shared" ref="G99:G105" si="0">E99*F99</f>
        <v>0</v>
      </c>
      <c r="O99" s="169">
        <v>2</v>
      </c>
      <c r="AA99" s="147">
        <v>8</v>
      </c>
      <c r="AB99" s="147">
        <v>0</v>
      </c>
      <c r="AC99" s="147">
        <v>3</v>
      </c>
      <c r="AZ99" s="147">
        <v>1</v>
      </c>
      <c r="BA99" s="147">
        <f t="shared" ref="BA99:BA105" si="1">IF(AZ99=1,G99,0)</f>
        <v>0</v>
      </c>
      <c r="BB99" s="147">
        <f t="shared" ref="BB99:BB105" si="2">IF(AZ99=2,G99,0)</f>
        <v>0</v>
      </c>
      <c r="BC99" s="147">
        <f t="shared" ref="BC99:BC105" si="3">IF(AZ99=3,G99,0)</f>
        <v>0</v>
      </c>
      <c r="BD99" s="147">
        <f t="shared" ref="BD99:BD105" si="4">IF(AZ99=4,G99,0)</f>
        <v>0</v>
      </c>
      <c r="BE99" s="147">
        <f t="shared" ref="BE99:BE105" si="5">IF(AZ99=5,G99,0)</f>
        <v>0</v>
      </c>
      <c r="CA99" s="176">
        <v>8</v>
      </c>
      <c r="CB99" s="176">
        <v>0</v>
      </c>
      <c r="CZ99" s="147">
        <v>0</v>
      </c>
    </row>
    <row r="100" spans="1:104" x14ac:dyDescent="0.2">
      <c r="A100" s="170">
        <v>38</v>
      </c>
      <c r="B100" s="171" t="s">
        <v>200</v>
      </c>
      <c r="C100" s="172" t="s">
        <v>201</v>
      </c>
      <c r="D100" s="173" t="s">
        <v>99</v>
      </c>
      <c r="E100" s="174">
        <v>149.72565400002</v>
      </c>
      <c r="F100" s="174">
        <v>0</v>
      </c>
      <c r="G100" s="175">
        <f t="shared" si="0"/>
        <v>0</v>
      </c>
      <c r="O100" s="169">
        <v>2</v>
      </c>
      <c r="AA100" s="147">
        <v>8</v>
      </c>
      <c r="AB100" s="147">
        <v>0</v>
      </c>
      <c r="AC100" s="147">
        <v>3</v>
      </c>
      <c r="AZ100" s="147">
        <v>1</v>
      </c>
      <c r="BA100" s="147">
        <f t="shared" si="1"/>
        <v>0</v>
      </c>
      <c r="BB100" s="147">
        <f t="shared" si="2"/>
        <v>0</v>
      </c>
      <c r="BC100" s="147">
        <f t="shared" si="3"/>
        <v>0</v>
      </c>
      <c r="BD100" s="147">
        <f t="shared" si="4"/>
        <v>0</v>
      </c>
      <c r="BE100" s="147">
        <f t="shared" si="5"/>
        <v>0</v>
      </c>
      <c r="CA100" s="176">
        <v>8</v>
      </c>
      <c r="CB100" s="176">
        <v>0</v>
      </c>
      <c r="CZ100" s="147">
        <v>0</v>
      </c>
    </row>
    <row r="101" spans="1:104" x14ac:dyDescent="0.2">
      <c r="A101" s="170">
        <v>39</v>
      </c>
      <c r="B101" s="171" t="s">
        <v>202</v>
      </c>
      <c r="C101" s="172" t="s">
        <v>203</v>
      </c>
      <c r="D101" s="173" t="s">
        <v>99</v>
      </c>
      <c r="E101" s="174">
        <v>37.431413500005</v>
      </c>
      <c r="F101" s="174">
        <v>0</v>
      </c>
      <c r="G101" s="175">
        <f t="shared" si="0"/>
        <v>0</v>
      </c>
      <c r="O101" s="169">
        <v>2</v>
      </c>
      <c r="AA101" s="147">
        <v>8</v>
      </c>
      <c r="AB101" s="147">
        <v>0</v>
      </c>
      <c r="AC101" s="147">
        <v>3</v>
      </c>
      <c r="AZ101" s="147">
        <v>1</v>
      </c>
      <c r="BA101" s="147">
        <f t="shared" si="1"/>
        <v>0</v>
      </c>
      <c r="BB101" s="147">
        <f t="shared" si="2"/>
        <v>0</v>
      </c>
      <c r="BC101" s="147">
        <f t="shared" si="3"/>
        <v>0</v>
      </c>
      <c r="BD101" s="147">
        <f t="shared" si="4"/>
        <v>0</v>
      </c>
      <c r="BE101" s="147">
        <f t="shared" si="5"/>
        <v>0</v>
      </c>
      <c r="CA101" s="176">
        <v>8</v>
      </c>
      <c r="CB101" s="176">
        <v>0</v>
      </c>
      <c r="CZ101" s="147">
        <v>0</v>
      </c>
    </row>
    <row r="102" spans="1:104" x14ac:dyDescent="0.2">
      <c r="A102" s="170">
        <v>40</v>
      </c>
      <c r="B102" s="171" t="s">
        <v>204</v>
      </c>
      <c r="C102" s="172" t="s">
        <v>205</v>
      </c>
      <c r="D102" s="173" t="s">
        <v>99</v>
      </c>
      <c r="E102" s="174">
        <v>37.431413500005</v>
      </c>
      <c r="F102" s="174">
        <v>0</v>
      </c>
      <c r="G102" s="175">
        <f t="shared" si="0"/>
        <v>0</v>
      </c>
      <c r="O102" s="169">
        <v>2</v>
      </c>
      <c r="AA102" s="147">
        <v>8</v>
      </c>
      <c r="AB102" s="147">
        <v>0</v>
      </c>
      <c r="AC102" s="147">
        <v>3</v>
      </c>
      <c r="AZ102" s="147">
        <v>1</v>
      </c>
      <c r="BA102" s="147">
        <f t="shared" si="1"/>
        <v>0</v>
      </c>
      <c r="BB102" s="147">
        <f t="shared" si="2"/>
        <v>0</v>
      </c>
      <c r="BC102" s="147">
        <f t="shared" si="3"/>
        <v>0</v>
      </c>
      <c r="BD102" s="147">
        <f t="shared" si="4"/>
        <v>0</v>
      </c>
      <c r="BE102" s="147">
        <f t="shared" si="5"/>
        <v>0</v>
      </c>
      <c r="CA102" s="176">
        <v>8</v>
      </c>
      <c r="CB102" s="176">
        <v>0</v>
      </c>
      <c r="CZ102" s="147">
        <v>0</v>
      </c>
    </row>
    <row r="103" spans="1:104" x14ac:dyDescent="0.2">
      <c r="A103" s="170">
        <v>41</v>
      </c>
      <c r="B103" s="171" t="s">
        <v>206</v>
      </c>
      <c r="C103" s="172" t="s">
        <v>207</v>
      </c>
      <c r="D103" s="173" t="s">
        <v>99</v>
      </c>
      <c r="E103" s="174">
        <v>336.88272150004502</v>
      </c>
      <c r="F103" s="174">
        <v>0</v>
      </c>
      <c r="G103" s="175">
        <f t="shared" si="0"/>
        <v>0</v>
      </c>
      <c r="O103" s="169">
        <v>2</v>
      </c>
      <c r="AA103" s="147">
        <v>8</v>
      </c>
      <c r="AB103" s="147">
        <v>0</v>
      </c>
      <c r="AC103" s="147">
        <v>3</v>
      </c>
      <c r="AZ103" s="147">
        <v>1</v>
      </c>
      <c r="BA103" s="147">
        <f t="shared" si="1"/>
        <v>0</v>
      </c>
      <c r="BB103" s="147">
        <f t="shared" si="2"/>
        <v>0</v>
      </c>
      <c r="BC103" s="147">
        <f t="shared" si="3"/>
        <v>0</v>
      </c>
      <c r="BD103" s="147">
        <f t="shared" si="4"/>
        <v>0</v>
      </c>
      <c r="BE103" s="147">
        <f t="shared" si="5"/>
        <v>0</v>
      </c>
      <c r="CA103" s="176">
        <v>8</v>
      </c>
      <c r="CB103" s="176">
        <v>0</v>
      </c>
      <c r="CZ103" s="147">
        <v>0</v>
      </c>
    </row>
    <row r="104" spans="1:104" x14ac:dyDescent="0.2">
      <c r="A104" s="170">
        <v>42</v>
      </c>
      <c r="B104" s="171" t="s">
        <v>208</v>
      </c>
      <c r="C104" s="172" t="s">
        <v>209</v>
      </c>
      <c r="D104" s="173" t="s">
        <v>99</v>
      </c>
      <c r="E104" s="174">
        <v>37.28</v>
      </c>
      <c r="F104" s="174">
        <v>0</v>
      </c>
      <c r="G104" s="175">
        <f t="shared" si="0"/>
        <v>0</v>
      </c>
      <c r="O104" s="169">
        <v>2</v>
      </c>
      <c r="AA104" s="147">
        <v>1</v>
      </c>
      <c r="AB104" s="147">
        <v>3</v>
      </c>
      <c r="AC104" s="147">
        <v>3</v>
      </c>
      <c r="AZ104" s="147">
        <v>1</v>
      </c>
      <c r="BA104" s="147">
        <f t="shared" si="1"/>
        <v>0</v>
      </c>
      <c r="BB104" s="147">
        <f t="shared" si="2"/>
        <v>0</v>
      </c>
      <c r="BC104" s="147">
        <f t="shared" si="3"/>
        <v>0</v>
      </c>
      <c r="BD104" s="147">
        <f t="shared" si="4"/>
        <v>0</v>
      </c>
      <c r="BE104" s="147">
        <f t="shared" si="5"/>
        <v>0</v>
      </c>
      <c r="CA104" s="176">
        <v>1</v>
      </c>
      <c r="CB104" s="176">
        <v>3</v>
      </c>
      <c r="CZ104" s="147">
        <v>0</v>
      </c>
    </row>
    <row r="105" spans="1:104" x14ac:dyDescent="0.2">
      <c r="A105" s="170">
        <v>43</v>
      </c>
      <c r="B105" s="171" t="s">
        <v>210</v>
      </c>
      <c r="C105" s="172" t="s">
        <v>211</v>
      </c>
      <c r="D105" s="173" t="s">
        <v>99</v>
      </c>
      <c r="E105" s="174">
        <v>0.15</v>
      </c>
      <c r="F105" s="174">
        <v>0</v>
      </c>
      <c r="G105" s="175">
        <f t="shared" si="0"/>
        <v>0</v>
      </c>
      <c r="O105" s="169">
        <v>2</v>
      </c>
      <c r="AA105" s="147">
        <v>12</v>
      </c>
      <c r="AB105" s="147">
        <v>0</v>
      </c>
      <c r="AC105" s="147">
        <v>70</v>
      </c>
      <c r="AZ105" s="147">
        <v>1</v>
      </c>
      <c r="BA105" s="147">
        <f t="shared" si="1"/>
        <v>0</v>
      </c>
      <c r="BB105" s="147">
        <f t="shared" si="2"/>
        <v>0</v>
      </c>
      <c r="BC105" s="147">
        <f t="shared" si="3"/>
        <v>0</v>
      </c>
      <c r="BD105" s="147">
        <f t="shared" si="4"/>
        <v>0</v>
      </c>
      <c r="BE105" s="147">
        <f t="shared" si="5"/>
        <v>0</v>
      </c>
      <c r="CA105" s="176">
        <v>12</v>
      </c>
      <c r="CB105" s="176">
        <v>0</v>
      </c>
      <c r="CZ105" s="147">
        <v>0</v>
      </c>
    </row>
    <row r="106" spans="1:104" x14ac:dyDescent="0.2">
      <c r="A106" s="183"/>
      <c r="B106" s="184" t="s">
        <v>64</v>
      </c>
      <c r="C106" s="185" t="str">
        <f>CONCATENATE(B98," ",C98)</f>
        <v>979 Odvoz suti</v>
      </c>
      <c r="D106" s="186"/>
      <c r="E106" s="187"/>
      <c r="F106" s="188"/>
      <c r="G106" s="189">
        <f>SUM(G98:G105)</f>
        <v>0</v>
      </c>
      <c r="O106" s="169">
        <v>4</v>
      </c>
      <c r="BA106" s="190">
        <f>SUM(BA98:BA105)</f>
        <v>0</v>
      </c>
      <c r="BB106" s="190">
        <f>SUM(BB98:BB105)</f>
        <v>0</v>
      </c>
      <c r="BC106" s="190">
        <f>SUM(BC98:BC105)</f>
        <v>0</v>
      </c>
      <c r="BD106" s="190">
        <f>SUM(BD98:BD105)</f>
        <v>0</v>
      </c>
      <c r="BE106" s="190">
        <f>SUM(BE98:BE105)</f>
        <v>0</v>
      </c>
    </row>
    <row r="107" spans="1:104" x14ac:dyDescent="0.2">
      <c r="A107" s="162" t="s">
        <v>62</v>
      </c>
      <c r="B107" s="163" t="s">
        <v>212</v>
      </c>
      <c r="C107" s="164" t="s">
        <v>213</v>
      </c>
      <c r="D107" s="165"/>
      <c r="E107" s="166"/>
      <c r="F107" s="166"/>
      <c r="G107" s="167"/>
      <c r="H107" s="168"/>
      <c r="I107" s="168"/>
      <c r="O107" s="169">
        <v>1</v>
      </c>
    </row>
    <row r="108" spans="1:104" x14ac:dyDescent="0.2">
      <c r="A108" s="170">
        <v>44</v>
      </c>
      <c r="B108" s="171" t="s">
        <v>214</v>
      </c>
      <c r="C108" s="172" t="s">
        <v>215</v>
      </c>
      <c r="D108" s="173" t="s">
        <v>99</v>
      </c>
      <c r="E108" s="174">
        <v>8.6619612640013202</v>
      </c>
      <c r="F108" s="174">
        <v>0</v>
      </c>
      <c r="G108" s="175">
        <f>E108*F108</f>
        <v>0</v>
      </c>
      <c r="O108" s="169">
        <v>2</v>
      </c>
      <c r="AA108" s="147">
        <v>7</v>
      </c>
      <c r="AB108" s="147">
        <v>1</v>
      </c>
      <c r="AC108" s="147">
        <v>2</v>
      </c>
      <c r="AZ108" s="147">
        <v>1</v>
      </c>
      <c r="BA108" s="147">
        <f>IF(AZ108=1,G108,0)</f>
        <v>0</v>
      </c>
      <c r="BB108" s="147">
        <f>IF(AZ108=2,G108,0)</f>
        <v>0</v>
      </c>
      <c r="BC108" s="147">
        <f>IF(AZ108=3,G108,0)</f>
        <v>0</v>
      </c>
      <c r="BD108" s="147">
        <f>IF(AZ108=4,G108,0)</f>
        <v>0</v>
      </c>
      <c r="BE108" s="147">
        <f>IF(AZ108=5,G108,0)</f>
        <v>0</v>
      </c>
      <c r="CA108" s="176">
        <v>7</v>
      </c>
      <c r="CB108" s="176">
        <v>1</v>
      </c>
      <c r="CZ108" s="147">
        <v>0</v>
      </c>
    </row>
    <row r="109" spans="1:104" x14ac:dyDescent="0.2">
      <c r="A109" s="183"/>
      <c r="B109" s="184" t="s">
        <v>64</v>
      </c>
      <c r="C109" s="185" t="str">
        <f>CONCATENATE(B107," ",C107)</f>
        <v>998 Přesun hmot</v>
      </c>
      <c r="D109" s="186"/>
      <c r="E109" s="187"/>
      <c r="F109" s="188"/>
      <c r="G109" s="189">
        <f>SUM(G107:G108)</f>
        <v>0</v>
      </c>
      <c r="O109" s="169">
        <v>4</v>
      </c>
      <c r="BA109" s="190">
        <f>SUM(BA107:BA108)</f>
        <v>0</v>
      </c>
      <c r="BB109" s="190">
        <f>SUM(BB107:BB108)</f>
        <v>0</v>
      </c>
      <c r="BC109" s="190">
        <f>SUM(BC107:BC108)</f>
        <v>0</v>
      </c>
      <c r="BD109" s="190">
        <f>SUM(BD107:BD108)</f>
        <v>0</v>
      </c>
      <c r="BE109" s="190">
        <f>SUM(BE107:BE108)</f>
        <v>0</v>
      </c>
    </row>
    <row r="110" spans="1:104" x14ac:dyDescent="0.2">
      <c r="A110" s="162" t="s">
        <v>62</v>
      </c>
      <c r="B110" s="163" t="s">
        <v>216</v>
      </c>
      <c r="C110" s="164" t="s">
        <v>217</v>
      </c>
      <c r="D110" s="165"/>
      <c r="E110" s="166"/>
      <c r="F110" s="166"/>
      <c r="G110" s="167"/>
      <c r="H110" s="168"/>
      <c r="I110" s="168"/>
      <c r="O110" s="169">
        <v>1</v>
      </c>
    </row>
    <row r="111" spans="1:104" ht="22.5" x14ac:dyDescent="0.2">
      <c r="A111" s="170">
        <v>45</v>
      </c>
      <c r="B111" s="171" t="s">
        <v>218</v>
      </c>
      <c r="C111" s="172" t="s">
        <v>219</v>
      </c>
      <c r="D111" s="173" t="s">
        <v>74</v>
      </c>
      <c r="E111" s="174">
        <v>62.902500000000003</v>
      </c>
      <c r="F111" s="174">
        <v>0</v>
      </c>
      <c r="G111" s="175">
        <f>E111*F111</f>
        <v>0</v>
      </c>
      <c r="O111" s="169">
        <v>2</v>
      </c>
      <c r="AA111" s="147">
        <v>1</v>
      </c>
      <c r="AB111" s="147">
        <v>7</v>
      </c>
      <c r="AC111" s="147">
        <v>7</v>
      </c>
      <c r="AZ111" s="147">
        <v>2</v>
      </c>
      <c r="BA111" s="147">
        <f>IF(AZ111=1,G111,0)</f>
        <v>0</v>
      </c>
      <c r="BB111" s="147">
        <f>IF(AZ111=2,G111,0)</f>
        <v>0</v>
      </c>
      <c r="BC111" s="147">
        <f>IF(AZ111=3,G111,0)</f>
        <v>0</v>
      </c>
      <c r="BD111" s="147">
        <f>IF(AZ111=4,G111,0)</f>
        <v>0</v>
      </c>
      <c r="BE111" s="147">
        <f>IF(AZ111=5,G111,0)</f>
        <v>0</v>
      </c>
      <c r="CA111" s="176">
        <v>1</v>
      </c>
      <c r="CB111" s="176">
        <v>7</v>
      </c>
      <c r="CZ111" s="147">
        <v>9.0000000000034497E-5</v>
      </c>
    </row>
    <row r="112" spans="1:104" x14ac:dyDescent="0.2">
      <c r="A112" s="177"/>
      <c r="B112" s="179"/>
      <c r="C112" s="222" t="s">
        <v>220</v>
      </c>
      <c r="D112" s="223"/>
      <c r="E112" s="180">
        <v>15.03</v>
      </c>
      <c r="F112" s="181"/>
      <c r="G112" s="182"/>
      <c r="M112" s="178" t="s">
        <v>220</v>
      </c>
      <c r="O112" s="169"/>
    </row>
    <row r="113" spans="1:104" x14ac:dyDescent="0.2">
      <c r="A113" s="177"/>
      <c r="B113" s="179"/>
      <c r="C113" s="222" t="s">
        <v>221</v>
      </c>
      <c r="D113" s="223"/>
      <c r="E113" s="180">
        <v>47.872500000000002</v>
      </c>
      <c r="F113" s="181"/>
      <c r="G113" s="182"/>
      <c r="M113" s="178" t="s">
        <v>221</v>
      </c>
      <c r="O113" s="169"/>
    </row>
    <row r="114" spans="1:104" ht="22.5" x14ac:dyDescent="0.2">
      <c r="A114" s="170">
        <v>46</v>
      </c>
      <c r="B114" s="171" t="s">
        <v>218</v>
      </c>
      <c r="C114" s="172" t="s">
        <v>222</v>
      </c>
      <c r="D114" s="173" t="s">
        <v>74</v>
      </c>
      <c r="E114" s="174">
        <v>62.902500000000003</v>
      </c>
      <c r="F114" s="174">
        <v>0</v>
      </c>
      <c r="G114" s="175">
        <f>E114*F114</f>
        <v>0</v>
      </c>
      <c r="O114" s="169">
        <v>2</v>
      </c>
      <c r="AA114" s="147">
        <v>1</v>
      </c>
      <c r="AB114" s="147">
        <v>7</v>
      </c>
      <c r="AC114" s="147">
        <v>7</v>
      </c>
      <c r="AZ114" s="147">
        <v>2</v>
      </c>
      <c r="BA114" s="147">
        <f>IF(AZ114=1,G114,0)</f>
        <v>0</v>
      </c>
      <c r="BB114" s="147">
        <f>IF(AZ114=2,G114,0)</f>
        <v>0</v>
      </c>
      <c r="BC114" s="147">
        <f>IF(AZ114=3,G114,0)</f>
        <v>0</v>
      </c>
      <c r="BD114" s="147">
        <f>IF(AZ114=4,G114,0)</f>
        <v>0</v>
      </c>
      <c r="BE114" s="147">
        <f>IF(AZ114=5,G114,0)</f>
        <v>0</v>
      </c>
      <c r="CA114" s="176">
        <v>1</v>
      </c>
      <c r="CB114" s="176">
        <v>7</v>
      </c>
      <c r="CZ114" s="147">
        <v>2.41000000000113E-3</v>
      </c>
    </row>
    <row r="115" spans="1:104" x14ac:dyDescent="0.2">
      <c r="A115" s="177"/>
      <c r="B115" s="179"/>
      <c r="C115" s="222" t="s">
        <v>220</v>
      </c>
      <c r="D115" s="223"/>
      <c r="E115" s="180">
        <v>15.03</v>
      </c>
      <c r="F115" s="181"/>
      <c r="G115" s="182"/>
      <c r="M115" s="178" t="s">
        <v>220</v>
      </c>
      <c r="O115" s="169"/>
    </row>
    <row r="116" spans="1:104" x14ac:dyDescent="0.2">
      <c r="A116" s="177"/>
      <c r="B116" s="179"/>
      <c r="C116" s="222" t="s">
        <v>223</v>
      </c>
      <c r="D116" s="223"/>
      <c r="E116" s="180">
        <v>47.872500000000002</v>
      </c>
      <c r="F116" s="181"/>
      <c r="G116" s="182"/>
      <c r="M116" s="178" t="s">
        <v>223</v>
      </c>
      <c r="O116" s="169"/>
    </row>
    <row r="117" spans="1:104" ht="22.5" x14ac:dyDescent="0.2">
      <c r="A117" s="170">
        <v>47</v>
      </c>
      <c r="B117" s="171" t="s">
        <v>224</v>
      </c>
      <c r="C117" s="172" t="s">
        <v>225</v>
      </c>
      <c r="D117" s="173" t="s">
        <v>74</v>
      </c>
      <c r="E117" s="174">
        <v>58.2425</v>
      </c>
      <c r="F117" s="174">
        <v>0</v>
      </c>
      <c r="G117" s="175">
        <f>E117*F117</f>
        <v>0</v>
      </c>
      <c r="O117" s="169">
        <v>2</v>
      </c>
      <c r="AA117" s="147">
        <v>1</v>
      </c>
      <c r="AB117" s="147">
        <v>7</v>
      </c>
      <c r="AC117" s="147">
        <v>7</v>
      </c>
      <c r="AZ117" s="147">
        <v>2</v>
      </c>
      <c r="BA117" s="147">
        <f>IF(AZ117=1,G117,0)</f>
        <v>0</v>
      </c>
      <c r="BB117" s="147">
        <f>IF(AZ117=2,G117,0)</f>
        <v>0</v>
      </c>
      <c r="BC117" s="147">
        <f>IF(AZ117=3,G117,0)</f>
        <v>0</v>
      </c>
      <c r="BD117" s="147">
        <f>IF(AZ117=4,G117,0)</f>
        <v>0</v>
      </c>
      <c r="BE117" s="147">
        <f>IF(AZ117=5,G117,0)</f>
        <v>0</v>
      </c>
      <c r="CA117" s="176">
        <v>1</v>
      </c>
      <c r="CB117" s="176">
        <v>7</v>
      </c>
      <c r="CZ117" s="147">
        <v>4.86999999999966E-2</v>
      </c>
    </row>
    <row r="118" spans="1:104" x14ac:dyDescent="0.2">
      <c r="A118" s="177"/>
      <c r="B118" s="179"/>
      <c r="C118" s="222" t="s">
        <v>226</v>
      </c>
      <c r="D118" s="223"/>
      <c r="E118" s="180">
        <v>10.37</v>
      </c>
      <c r="F118" s="181"/>
      <c r="G118" s="182"/>
      <c r="M118" s="178" t="s">
        <v>226</v>
      </c>
      <c r="O118" s="169"/>
    </row>
    <row r="119" spans="1:104" x14ac:dyDescent="0.2">
      <c r="A119" s="177"/>
      <c r="B119" s="179"/>
      <c r="C119" s="222" t="s">
        <v>227</v>
      </c>
      <c r="D119" s="223"/>
      <c r="E119" s="180">
        <v>47.872500000000002</v>
      </c>
      <c r="F119" s="181"/>
      <c r="G119" s="182"/>
      <c r="M119" s="178" t="s">
        <v>227</v>
      </c>
      <c r="O119" s="169"/>
    </row>
    <row r="120" spans="1:104" x14ac:dyDescent="0.2">
      <c r="A120" s="170">
        <v>48</v>
      </c>
      <c r="B120" s="171" t="s">
        <v>228</v>
      </c>
      <c r="C120" s="172" t="s">
        <v>229</v>
      </c>
      <c r="D120" s="173" t="s">
        <v>74</v>
      </c>
      <c r="E120" s="174">
        <v>4.66</v>
      </c>
      <c r="F120" s="174">
        <v>0</v>
      </c>
      <c r="G120" s="175">
        <f>E120*F120</f>
        <v>0</v>
      </c>
      <c r="O120" s="169">
        <v>2</v>
      </c>
      <c r="AA120" s="147">
        <v>1</v>
      </c>
      <c r="AB120" s="147">
        <v>7</v>
      </c>
      <c r="AC120" s="147">
        <v>7</v>
      </c>
      <c r="AZ120" s="147">
        <v>2</v>
      </c>
      <c r="BA120" s="147">
        <f>IF(AZ120=1,G120,0)</f>
        <v>0</v>
      </c>
      <c r="BB120" s="147">
        <f>IF(AZ120=2,G120,0)</f>
        <v>0</v>
      </c>
      <c r="BC120" s="147">
        <f>IF(AZ120=3,G120,0)</f>
        <v>0</v>
      </c>
      <c r="BD120" s="147">
        <f>IF(AZ120=4,G120,0)</f>
        <v>0</v>
      </c>
      <c r="BE120" s="147">
        <f>IF(AZ120=5,G120,0)</f>
        <v>0</v>
      </c>
      <c r="CA120" s="176">
        <v>1</v>
      </c>
      <c r="CB120" s="176">
        <v>7</v>
      </c>
      <c r="CZ120" s="147">
        <v>7.9999999999968998E-5</v>
      </c>
    </row>
    <row r="121" spans="1:104" x14ac:dyDescent="0.2">
      <c r="A121" s="177"/>
      <c r="B121" s="179"/>
      <c r="C121" s="222" t="s">
        <v>230</v>
      </c>
      <c r="D121" s="223"/>
      <c r="E121" s="180">
        <v>4.66</v>
      </c>
      <c r="F121" s="181"/>
      <c r="G121" s="182"/>
      <c r="M121" s="178" t="s">
        <v>230</v>
      </c>
      <c r="O121" s="169"/>
    </row>
    <row r="122" spans="1:104" x14ac:dyDescent="0.2">
      <c r="A122" s="170">
        <v>49</v>
      </c>
      <c r="B122" s="171" t="s">
        <v>231</v>
      </c>
      <c r="C122" s="172" t="s">
        <v>232</v>
      </c>
      <c r="D122" s="173" t="s">
        <v>134</v>
      </c>
      <c r="E122" s="174">
        <v>50.21</v>
      </c>
      <c r="F122" s="174">
        <v>0</v>
      </c>
      <c r="G122" s="175">
        <f>E122*F122</f>
        <v>0</v>
      </c>
      <c r="O122" s="169">
        <v>2</v>
      </c>
      <c r="AA122" s="147">
        <v>1</v>
      </c>
      <c r="AB122" s="147">
        <v>7</v>
      </c>
      <c r="AC122" s="147">
        <v>7</v>
      </c>
      <c r="AZ122" s="147">
        <v>2</v>
      </c>
      <c r="BA122" s="147">
        <f>IF(AZ122=1,G122,0)</f>
        <v>0</v>
      </c>
      <c r="BB122" s="147">
        <f>IF(AZ122=2,G122,0)</f>
        <v>0</v>
      </c>
      <c r="BC122" s="147">
        <f>IF(AZ122=3,G122,0)</f>
        <v>0</v>
      </c>
      <c r="BD122" s="147">
        <f>IF(AZ122=4,G122,0)</f>
        <v>0</v>
      </c>
      <c r="BE122" s="147">
        <f>IF(AZ122=5,G122,0)</f>
        <v>0</v>
      </c>
      <c r="CA122" s="176">
        <v>1</v>
      </c>
      <c r="CB122" s="176">
        <v>7</v>
      </c>
      <c r="CZ122" s="147">
        <v>3.9999999999984499E-5</v>
      </c>
    </row>
    <row r="123" spans="1:104" x14ac:dyDescent="0.2">
      <c r="A123" s="177"/>
      <c r="B123" s="179"/>
      <c r="C123" s="222" t="s">
        <v>135</v>
      </c>
      <c r="D123" s="223"/>
      <c r="E123" s="180">
        <v>22.41</v>
      </c>
      <c r="F123" s="181"/>
      <c r="G123" s="182"/>
      <c r="M123" s="178" t="s">
        <v>135</v>
      </c>
      <c r="O123" s="169"/>
    </row>
    <row r="124" spans="1:104" x14ac:dyDescent="0.2">
      <c r="A124" s="177"/>
      <c r="B124" s="179"/>
      <c r="C124" s="222" t="s">
        <v>136</v>
      </c>
      <c r="D124" s="223"/>
      <c r="E124" s="180">
        <v>27.8</v>
      </c>
      <c r="F124" s="181"/>
      <c r="G124" s="182"/>
      <c r="M124" s="178" t="s">
        <v>136</v>
      </c>
      <c r="O124" s="169"/>
    </row>
    <row r="125" spans="1:104" x14ac:dyDescent="0.2">
      <c r="A125" s="170">
        <v>50</v>
      </c>
      <c r="B125" s="171" t="s">
        <v>233</v>
      </c>
      <c r="C125" s="172" t="s">
        <v>234</v>
      </c>
      <c r="D125" s="173" t="s">
        <v>74</v>
      </c>
      <c r="E125" s="174">
        <v>16.533000000000001</v>
      </c>
      <c r="F125" s="174">
        <v>0</v>
      </c>
      <c r="G125" s="175">
        <f>E125*F125</f>
        <v>0</v>
      </c>
      <c r="O125" s="169">
        <v>2</v>
      </c>
      <c r="AA125" s="147">
        <v>11</v>
      </c>
      <c r="AB125" s="147">
        <v>-1</v>
      </c>
      <c r="AC125" s="147">
        <v>56</v>
      </c>
      <c r="AZ125" s="147">
        <v>2</v>
      </c>
      <c r="BA125" s="147">
        <f>IF(AZ125=1,G125,0)</f>
        <v>0</v>
      </c>
      <c r="BB125" s="147">
        <f>IF(AZ125=2,G125,0)</f>
        <v>0</v>
      </c>
      <c r="BC125" s="147">
        <f>IF(AZ125=3,G125,0)</f>
        <v>0</v>
      </c>
      <c r="BD125" s="147">
        <f>IF(AZ125=4,G125,0)</f>
        <v>0</v>
      </c>
      <c r="BE125" s="147">
        <f>IF(AZ125=5,G125,0)</f>
        <v>0</v>
      </c>
      <c r="CA125" s="176">
        <v>11</v>
      </c>
      <c r="CB125" s="176">
        <v>-1</v>
      </c>
      <c r="CZ125" s="147">
        <v>0</v>
      </c>
    </row>
    <row r="126" spans="1:104" x14ac:dyDescent="0.2">
      <c r="A126" s="177"/>
      <c r="B126" s="179"/>
      <c r="C126" s="222" t="s">
        <v>235</v>
      </c>
      <c r="D126" s="223"/>
      <c r="E126" s="180">
        <v>16.533000000000001</v>
      </c>
      <c r="F126" s="181"/>
      <c r="G126" s="182"/>
      <c r="M126" s="178" t="s">
        <v>235</v>
      </c>
      <c r="O126" s="169"/>
    </row>
    <row r="127" spans="1:104" x14ac:dyDescent="0.2">
      <c r="A127" s="170">
        <v>51</v>
      </c>
      <c r="B127" s="171" t="s">
        <v>236</v>
      </c>
      <c r="C127" s="172" t="s">
        <v>237</v>
      </c>
      <c r="D127" s="173" t="s">
        <v>50</v>
      </c>
      <c r="E127" s="174">
        <v>715.16359750000004</v>
      </c>
      <c r="F127" s="174">
        <v>0</v>
      </c>
      <c r="G127" s="175">
        <f>E127*F127</f>
        <v>0</v>
      </c>
      <c r="O127" s="169">
        <v>2</v>
      </c>
      <c r="AA127" s="147">
        <v>7</v>
      </c>
      <c r="AB127" s="147">
        <v>1002</v>
      </c>
      <c r="AC127" s="147">
        <v>5</v>
      </c>
      <c r="AZ127" s="147">
        <v>2</v>
      </c>
      <c r="BA127" s="147">
        <f>IF(AZ127=1,G127,0)</f>
        <v>0</v>
      </c>
      <c r="BB127" s="147">
        <f>IF(AZ127=2,G127,0)</f>
        <v>0</v>
      </c>
      <c r="BC127" s="147">
        <f>IF(AZ127=3,G127,0)</f>
        <v>0</v>
      </c>
      <c r="BD127" s="147">
        <f>IF(AZ127=4,G127,0)</f>
        <v>0</v>
      </c>
      <c r="BE127" s="147">
        <f>IF(AZ127=5,G127,0)</f>
        <v>0</v>
      </c>
      <c r="CA127" s="176">
        <v>7</v>
      </c>
      <c r="CB127" s="176">
        <v>1002</v>
      </c>
      <c r="CZ127" s="147">
        <v>0</v>
      </c>
    </row>
    <row r="128" spans="1:104" x14ac:dyDescent="0.2">
      <c r="A128" s="183"/>
      <c r="B128" s="184" t="s">
        <v>64</v>
      </c>
      <c r="C128" s="185" t="str">
        <f>CONCATENATE(B110," ",C110)</f>
        <v>713 Izolace tepelné</v>
      </c>
      <c r="D128" s="186"/>
      <c r="E128" s="187"/>
      <c r="F128" s="188"/>
      <c r="G128" s="189">
        <f>SUM(G110:G127)</f>
        <v>0</v>
      </c>
      <c r="O128" s="169">
        <v>4</v>
      </c>
      <c r="BA128" s="190">
        <f>SUM(BA110:BA127)</f>
        <v>0</v>
      </c>
      <c r="BB128" s="190">
        <f>SUM(BB110:BB127)</f>
        <v>0</v>
      </c>
      <c r="BC128" s="190">
        <f>SUM(BC110:BC127)</f>
        <v>0</v>
      </c>
      <c r="BD128" s="190">
        <f>SUM(BD110:BD127)</f>
        <v>0</v>
      </c>
      <c r="BE128" s="190">
        <f>SUM(BE110:BE127)</f>
        <v>0</v>
      </c>
    </row>
    <row r="129" spans="1:104" x14ac:dyDescent="0.2">
      <c r="A129" s="162" t="s">
        <v>62</v>
      </c>
      <c r="B129" s="163" t="s">
        <v>238</v>
      </c>
      <c r="C129" s="164" t="s">
        <v>239</v>
      </c>
      <c r="D129" s="165"/>
      <c r="E129" s="166"/>
      <c r="F129" s="166"/>
      <c r="G129" s="167"/>
      <c r="H129" s="168"/>
      <c r="I129" s="168"/>
      <c r="O129" s="169">
        <v>1</v>
      </c>
    </row>
    <row r="130" spans="1:104" ht="22.5" x14ac:dyDescent="0.2">
      <c r="A130" s="170">
        <v>52</v>
      </c>
      <c r="B130" s="171" t="s">
        <v>339</v>
      </c>
      <c r="C130" s="172" t="s">
        <v>240</v>
      </c>
      <c r="D130" s="173" t="s">
        <v>241</v>
      </c>
      <c r="E130" s="174">
        <v>1</v>
      </c>
      <c r="F130" s="174">
        <v>0</v>
      </c>
      <c r="G130" s="175">
        <f>E130*F130</f>
        <v>0</v>
      </c>
      <c r="O130" s="169">
        <v>2</v>
      </c>
      <c r="AA130" s="147">
        <v>11</v>
      </c>
      <c r="AB130" s="147">
        <v>0</v>
      </c>
      <c r="AC130" s="147">
        <v>78</v>
      </c>
      <c r="AZ130" s="147">
        <v>2</v>
      </c>
      <c r="BA130" s="147">
        <f>IF(AZ130=1,G130,0)</f>
        <v>0</v>
      </c>
      <c r="BB130" s="147">
        <f>IF(AZ130=2,G130,0)</f>
        <v>0</v>
      </c>
      <c r="BC130" s="147">
        <f>IF(AZ130=3,G130,0)</f>
        <v>0</v>
      </c>
      <c r="BD130" s="147">
        <f>IF(AZ130=4,G130,0)</f>
        <v>0</v>
      </c>
      <c r="BE130" s="147">
        <f>IF(AZ130=5,G130,0)</f>
        <v>0</v>
      </c>
      <c r="CA130" s="176">
        <v>11</v>
      </c>
      <c r="CB130" s="176">
        <v>0</v>
      </c>
      <c r="CZ130" s="147">
        <v>0</v>
      </c>
    </row>
    <row r="131" spans="1:104" x14ac:dyDescent="0.2">
      <c r="A131" s="183"/>
      <c r="B131" s="184" t="s">
        <v>64</v>
      </c>
      <c r="C131" s="185" t="str">
        <f>CONCATENATE(B129," ",C129)</f>
        <v>721 Vnitřní kanalizace</v>
      </c>
      <c r="D131" s="186"/>
      <c r="E131" s="187"/>
      <c r="F131" s="188"/>
      <c r="G131" s="189">
        <f>SUM(G129:G130)</f>
        <v>0</v>
      </c>
      <c r="O131" s="169">
        <v>4</v>
      </c>
      <c r="BA131" s="190">
        <f>SUM(BA129:BA130)</f>
        <v>0</v>
      </c>
      <c r="BB131" s="190">
        <f>SUM(BB129:BB130)</f>
        <v>0</v>
      </c>
      <c r="BC131" s="190">
        <f>SUM(BC129:BC130)</f>
        <v>0</v>
      </c>
      <c r="BD131" s="190">
        <f>SUM(BD129:BD130)</f>
        <v>0</v>
      </c>
      <c r="BE131" s="190">
        <f>SUM(BE129:BE130)</f>
        <v>0</v>
      </c>
    </row>
    <row r="132" spans="1:104" x14ac:dyDescent="0.2">
      <c r="A132" s="162" t="s">
        <v>62</v>
      </c>
      <c r="B132" s="163" t="s">
        <v>242</v>
      </c>
      <c r="C132" s="164" t="s">
        <v>243</v>
      </c>
      <c r="D132" s="165"/>
      <c r="E132" s="166"/>
      <c r="F132" s="166"/>
      <c r="G132" s="167"/>
      <c r="H132" s="168"/>
      <c r="I132" s="168"/>
      <c r="O132" s="169">
        <v>1</v>
      </c>
    </row>
    <row r="133" spans="1:104" x14ac:dyDescent="0.2">
      <c r="A133" s="170">
        <v>53</v>
      </c>
      <c r="B133" s="171" t="s">
        <v>340</v>
      </c>
      <c r="C133" s="172" t="s">
        <v>244</v>
      </c>
      <c r="D133" s="173" t="s">
        <v>241</v>
      </c>
      <c r="E133" s="174">
        <v>1</v>
      </c>
      <c r="F133" s="174">
        <v>0</v>
      </c>
      <c r="G133" s="175">
        <f>E133*F133</f>
        <v>0</v>
      </c>
      <c r="O133" s="169">
        <v>2</v>
      </c>
      <c r="AA133" s="147">
        <v>11</v>
      </c>
      <c r="AB133" s="147">
        <v>0</v>
      </c>
      <c r="AC133" s="147">
        <v>79</v>
      </c>
      <c r="AZ133" s="147">
        <v>2</v>
      </c>
      <c r="BA133" s="147">
        <f>IF(AZ133=1,G133,0)</f>
        <v>0</v>
      </c>
      <c r="BB133" s="147">
        <f>IF(AZ133=2,G133,0)</f>
        <v>0</v>
      </c>
      <c r="BC133" s="147">
        <f>IF(AZ133=3,G133,0)</f>
        <v>0</v>
      </c>
      <c r="BD133" s="147">
        <f>IF(AZ133=4,G133,0)</f>
        <v>0</v>
      </c>
      <c r="BE133" s="147">
        <f>IF(AZ133=5,G133,0)</f>
        <v>0</v>
      </c>
      <c r="CA133" s="176">
        <v>11</v>
      </c>
      <c r="CB133" s="176">
        <v>0</v>
      </c>
      <c r="CZ133" s="147">
        <v>0</v>
      </c>
    </row>
    <row r="134" spans="1:104" x14ac:dyDescent="0.2">
      <c r="A134" s="183"/>
      <c r="B134" s="184" t="s">
        <v>64</v>
      </c>
      <c r="C134" s="185" t="str">
        <f>CONCATENATE(B132," ",C132)</f>
        <v>730 Ústřední vytápění</v>
      </c>
      <c r="D134" s="186"/>
      <c r="E134" s="187"/>
      <c r="F134" s="188"/>
      <c r="G134" s="189">
        <f>SUM(G132:G133)</f>
        <v>0</v>
      </c>
      <c r="O134" s="169">
        <v>4</v>
      </c>
      <c r="BA134" s="190">
        <f>SUM(BA132:BA133)</f>
        <v>0</v>
      </c>
      <c r="BB134" s="190">
        <f>SUM(BB132:BB133)</f>
        <v>0</v>
      </c>
      <c r="BC134" s="190">
        <f>SUM(BC132:BC133)</f>
        <v>0</v>
      </c>
      <c r="BD134" s="190">
        <f>SUM(BD132:BD133)</f>
        <v>0</v>
      </c>
      <c r="BE134" s="190">
        <f>SUM(BE132:BE133)</f>
        <v>0</v>
      </c>
    </row>
    <row r="135" spans="1:104" x14ac:dyDescent="0.2">
      <c r="A135" s="162" t="s">
        <v>62</v>
      </c>
      <c r="B135" s="163" t="s">
        <v>245</v>
      </c>
      <c r="C135" s="164" t="s">
        <v>246</v>
      </c>
      <c r="D135" s="165"/>
      <c r="E135" s="166"/>
      <c r="F135" s="166"/>
      <c r="G135" s="167"/>
      <c r="H135" s="168"/>
      <c r="I135" s="168"/>
      <c r="O135" s="169">
        <v>1</v>
      </c>
    </row>
    <row r="136" spans="1:104" x14ac:dyDescent="0.2">
      <c r="A136" s="170">
        <v>54</v>
      </c>
      <c r="B136" s="171" t="s">
        <v>247</v>
      </c>
      <c r="C136" s="172" t="s">
        <v>248</v>
      </c>
      <c r="D136" s="173" t="s">
        <v>154</v>
      </c>
      <c r="E136" s="174">
        <v>1</v>
      </c>
      <c r="F136" s="174">
        <v>0</v>
      </c>
      <c r="G136" s="175">
        <f>E136*F136</f>
        <v>0</v>
      </c>
      <c r="O136" s="169">
        <v>2</v>
      </c>
      <c r="AA136" s="147">
        <v>1</v>
      </c>
      <c r="AB136" s="147">
        <v>7</v>
      </c>
      <c r="AC136" s="147">
        <v>7</v>
      </c>
      <c r="AZ136" s="147">
        <v>2</v>
      </c>
      <c r="BA136" s="147">
        <f>IF(AZ136=1,G136,0)</f>
        <v>0</v>
      </c>
      <c r="BB136" s="147">
        <f>IF(AZ136=2,G136,0)</f>
        <v>0</v>
      </c>
      <c r="BC136" s="147">
        <f>IF(AZ136=3,G136,0)</f>
        <v>0</v>
      </c>
      <c r="BD136" s="147">
        <f>IF(AZ136=4,G136,0)</f>
        <v>0</v>
      </c>
      <c r="BE136" s="147">
        <f>IF(AZ136=5,G136,0)</f>
        <v>0</v>
      </c>
      <c r="CA136" s="176">
        <v>1</v>
      </c>
      <c r="CB136" s="176">
        <v>7</v>
      </c>
      <c r="CZ136" s="147">
        <v>0</v>
      </c>
    </row>
    <row r="137" spans="1:104" x14ac:dyDescent="0.2">
      <c r="A137" s="177"/>
      <c r="B137" s="179"/>
      <c r="C137" s="222" t="s">
        <v>155</v>
      </c>
      <c r="D137" s="223"/>
      <c r="E137" s="180">
        <v>1</v>
      </c>
      <c r="F137" s="181"/>
      <c r="G137" s="182"/>
      <c r="M137" s="178" t="s">
        <v>155</v>
      </c>
      <c r="O137" s="169"/>
    </row>
    <row r="138" spans="1:104" x14ac:dyDescent="0.2">
      <c r="A138" s="170">
        <v>55</v>
      </c>
      <c r="B138" s="171" t="s">
        <v>249</v>
      </c>
      <c r="C138" s="172" t="s">
        <v>250</v>
      </c>
      <c r="D138" s="173" t="s">
        <v>154</v>
      </c>
      <c r="E138" s="174">
        <v>1</v>
      </c>
      <c r="F138" s="174">
        <v>0</v>
      </c>
      <c r="G138" s="175">
        <f>E138*F138</f>
        <v>0</v>
      </c>
      <c r="O138" s="169">
        <v>2</v>
      </c>
      <c r="AA138" s="147">
        <v>1</v>
      </c>
      <c r="AB138" s="147">
        <v>7</v>
      </c>
      <c r="AC138" s="147">
        <v>7</v>
      </c>
      <c r="AZ138" s="147">
        <v>2</v>
      </c>
      <c r="BA138" s="147">
        <f>IF(AZ138=1,G138,0)</f>
        <v>0</v>
      </c>
      <c r="BB138" s="147">
        <f>IF(AZ138=2,G138,0)</f>
        <v>0</v>
      </c>
      <c r="BC138" s="147">
        <f>IF(AZ138=3,G138,0)</f>
        <v>0</v>
      </c>
      <c r="BD138" s="147">
        <f>IF(AZ138=4,G138,0)</f>
        <v>0</v>
      </c>
      <c r="BE138" s="147">
        <f>IF(AZ138=5,G138,0)</f>
        <v>0</v>
      </c>
      <c r="CA138" s="176">
        <v>1</v>
      </c>
      <c r="CB138" s="176">
        <v>7</v>
      </c>
      <c r="CZ138" s="147">
        <v>0</v>
      </c>
    </row>
    <row r="139" spans="1:104" x14ac:dyDescent="0.2">
      <c r="A139" s="177"/>
      <c r="B139" s="179"/>
      <c r="C139" s="222" t="s">
        <v>155</v>
      </c>
      <c r="D139" s="223"/>
      <c r="E139" s="180">
        <v>1</v>
      </c>
      <c r="F139" s="181"/>
      <c r="G139" s="182"/>
      <c r="M139" s="178" t="s">
        <v>155</v>
      </c>
      <c r="O139" s="169"/>
    </row>
    <row r="140" spans="1:104" x14ac:dyDescent="0.2">
      <c r="A140" s="170">
        <v>56</v>
      </c>
      <c r="B140" s="171" t="s">
        <v>251</v>
      </c>
      <c r="C140" s="172" t="s">
        <v>252</v>
      </c>
      <c r="D140" s="173" t="s">
        <v>154</v>
      </c>
      <c r="E140" s="174">
        <v>1</v>
      </c>
      <c r="F140" s="174">
        <v>0</v>
      </c>
      <c r="G140" s="175">
        <f>E140*F140</f>
        <v>0</v>
      </c>
      <c r="O140" s="169">
        <v>2</v>
      </c>
      <c r="AA140" s="147">
        <v>11</v>
      </c>
      <c r="AB140" s="147">
        <v>0</v>
      </c>
      <c r="AC140" s="147">
        <v>32</v>
      </c>
      <c r="AZ140" s="147">
        <v>2</v>
      </c>
      <c r="BA140" s="147">
        <f>IF(AZ140=1,G140,0)</f>
        <v>0</v>
      </c>
      <c r="BB140" s="147">
        <f>IF(AZ140=2,G140,0)</f>
        <v>0</v>
      </c>
      <c r="BC140" s="147">
        <f>IF(AZ140=3,G140,0)</f>
        <v>0</v>
      </c>
      <c r="BD140" s="147">
        <f>IF(AZ140=4,G140,0)</f>
        <v>0</v>
      </c>
      <c r="BE140" s="147">
        <f>IF(AZ140=5,G140,0)</f>
        <v>0</v>
      </c>
      <c r="CA140" s="176">
        <v>11</v>
      </c>
      <c r="CB140" s="176">
        <v>0</v>
      </c>
      <c r="CZ140" s="147">
        <v>1.7500000000012499E-2</v>
      </c>
    </row>
    <row r="141" spans="1:104" x14ac:dyDescent="0.2">
      <c r="A141" s="170">
        <v>57</v>
      </c>
      <c r="B141" s="171" t="s">
        <v>253</v>
      </c>
      <c r="C141" s="172" t="s">
        <v>254</v>
      </c>
      <c r="D141" s="173" t="s">
        <v>154</v>
      </c>
      <c r="E141" s="174">
        <v>1</v>
      </c>
      <c r="F141" s="174">
        <v>0</v>
      </c>
      <c r="G141" s="175">
        <f>E141*F141</f>
        <v>0</v>
      </c>
      <c r="O141" s="169">
        <v>2</v>
      </c>
      <c r="AA141" s="147">
        <v>11</v>
      </c>
      <c r="AB141" s="147">
        <v>0</v>
      </c>
      <c r="AC141" s="147">
        <v>31</v>
      </c>
      <c r="AZ141" s="147">
        <v>2</v>
      </c>
      <c r="BA141" s="147">
        <f>IF(AZ141=1,G141,0)</f>
        <v>0</v>
      </c>
      <c r="BB141" s="147">
        <f>IF(AZ141=2,G141,0)</f>
        <v>0</v>
      </c>
      <c r="BC141" s="147">
        <f>IF(AZ141=3,G141,0)</f>
        <v>0</v>
      </c>
      <c r="BD141" s="147">
        <f>IF(AZ141=4,G141,0)</f>
        <v>0</v>
      </c>
      <c r="BE141" s="147">
        <f>IF(AZ141=5,G141,0)</f>
        <v>0</v>
      </c>
      <c r="CA141" s="176">
        <v>11</v>
      </c>
      <c r="CB141" s="176">
        <v>0</v>
      </c>
      <c r="CZ141" s="147">
        <v>7.99999999999912E-4</v>
      </c>
    </row>
    <row r="142" spans="1:104" x14ac:dyDescent="0.2">
      <c r="A142" s="177"/>
      <c r="B142" s="179"/>
      <c r="C142" s="222" t="s">
        <v>155</v>
      </c>
      <c r="D142" s="223"/>
      <c r="E142" s="180">
        <v>1</v>
      </c>
      <c r="F142" s="181"/>
      <c r="G142" s="182"/>
      <c r="M142" s="178" t="s">
        <v>155</v>
      </c>
      <c r="O142" s="169"/>
    </row>
    <row r="143" spans="1:104" x14ac:dyDescent="0.2">
      <c r="A143" s="170">
        <v>58</v>
      </c>
      <c r="B143" s="171" t="s">
        <v>255</v>
      </c>
      <c r="C143" s="172" t="s">
        <v>256</v>
      </c>
      <c r="D143" s="173" t="s">
        <v>50</v>
      </c>
      <c r="E143" s="174">
        <v>34.83</v>
      </c>
      <c r="F143" s="174">
        <v>0</v>
      </c>
      <c r="G143" s="175">
        <f>E143*F143</f>
        <v>0</v>
      </c>
      <c r="O143" s="169">
        <v>2</v>
      </c>
      <c r="AA143" s="147">
        <v>7</v>
      </c>
      <c r="AB143" s="147">
        <v>1002</v>
      </c>
      <c r="AC143" s="147">
        <v>5</v>
      </c>
      <c r="AZ143" s="147">
        <v>2</v>
      </c>
      <c r="BA143" s="147">
        <f>IF(AZ143=1,G143,0)</f>
        <v>0</v>
      </c>
      <c r="BB143" s="147">
        <f>IF(AZ143=2,G143,0)</f>
        <v>0</v>
      </c>
      <c r="BC143" s="147">
        <f>IF(AZ143=3,G143,0)</f>
        <v>0</v>
      </c>
      <c r="BD143" s="147">
        <f>IF(AZ143=4,G143,0)</f>
        <v>0</v>
      </c>
      <c r="BE143" s="147">
        <f>IF(AZ143=5,G143,0)</f>
        <v>0</v>
      </c>
      <c r="CA143" s="176">
        <v>7</v>
      </c>
      <c r="CB143" s="176">
        <v>1002</v>
      </c>
      <c r="CZ143" s="147">
        <v>0</v>
      </c>
    </row>
    <row r="144" spans="1:104" x14ac:dyDescent="0.2">
      <c r="A144" s="183"/>
      <c r="B144" s="184" t="s">
        <v>64</v>
      </c>
      <c r="C144" s="185" t="str">
        <f>CONCATENATE(B135," ",C135)</f>
        <v>766 Konstrukce truhlářské</v>
      </c>
      <c r="D144" s="186"/>
      <c r="E144" s="187"/>
      <c r="F144" s="188"/>
      <c r="G144" s="189">
        <f>SUM(G135:G143)</f>
        <v>0</v>
      </c>
      <c r="O144" s="169">
        <v>4</v>
      </c>
      <c r="BA144" s="190">
        <f>SUM(BA135:BA143)</f>
        <v>0</v>
      </c>
      <c r="BB144" s="190">
        <f>SUM(BB135:BB143)</f>
        <v>0</v>
      </c>
      <c r="BC144" s="190">
        <f>SUM(BC135:BC143)</f>
        <v>0</v>
      </c>
      <c r="BD144" s="190">
        <f>SUM(BD135:BD143)</f>
        <v>0</v>
      </c>
      <c r="BE144" s="190">
        <f>SUM(BE135:BE143)</f>
        <v>0</v>
      </c>
    </row>
    <row r="145" spans="1:104" x14ac:dyDescent="0.2">
      <c r="A145" s="162" t="s">
        <v>62</v>
      </c>
      <c r="B145" s="163" t="s">
        <v>257</v>
      </c>
      <c r="C145" s="164" t="s">
        <v>258</v>
      </c>
      <c r="D145" s="165"/>
      <c r="E145" s="166"/>
      <c r="F145" s="166"/>
      <c r="G145" s="167"/>
      <c r="H145" s="168"/>
      <c r="I145" s="168"/>
      <c r="O145" s="169">
        <v>1</v>
      </c>
    </row>
    <row r="146" spans="1:104" x14ac:dyDescent="0.2">
      <c r="A146" s="170">
        <v>59</v>
      </c>
      <c r="B146" s="171" t="s">
        <v>259</v>
      </c>
      <c r="C146" s="172" t="s">
        <v>260</v>
      </c>
      <c r="D146" s="173" t="s">
        <v>74</v>
      </c>
      <c r="E146" s="174">
        <v>4.46</v>
      </c>
      <c r="F146" s="174">
        <v>0</v>
      </c>
      <c r="G146" s="175">
        <f>E146*F146</f>
        <v>0</v>
      </c>
      <c r="O146" s="169">
        <v>2</v>
      </c>
      <c r="AA146" s="147">
        <v>1</v>
      </c>
      <c r="AB146" s="147">
        <v>7</v>
      </c>
      <c r="AC146" s="147">
        <v>7</v>
      </c>
      <c r="AZ146" s="147">
        <v>2</v>
      </c>
      <c r="BA146" s="147">
        <f>IF(AZ146=1,G146,0)</f>
        <v>0</v>
      </c>
      <c r="BB146" s="147">
        <f>IF(AZ146=2,G146,0)</f>
        <v>0</v>
      </c>
      <c r="BC146" s="147">
        <f>IF(AZ146=3,G146,0)</f>
        <v>0</v>
      </c>
      <c r="BD146" s="147">
        <f>IF(AZ146=4,G146,0)</f>
        <v>0</v>
      </c>
      <c r="BE146" s="147">
        <f>IF(AZ146=5,G146,0)</f>
        <v>0</v>
      </c>
      <c r="CA146" s="176">
        <v>1</v>
      </c>
      <c r="CB146" s="176">
        <v>7</v>
      </c>
      <c r="CZ146" s="147">
        <v>3.00000000000189E-4</v>
      </c>
    </row>
    <row r="147" spans="1:104" x14ac:dyDescent="0.2">
      <c r="A147" s="170">
        <v>60</v>
      </c>
      <c r="B147" s="171" t="s">
        <v>261</v>
      </c>
      <c r="C147" s="172" t="s">
        <v>262</v>
      </c>
      <c r="D147" s="173" t="s">
        <v>74</v>
      </c>
      <c r="E147" s="174">
        <v>4.46</v>
      </c>
      <c r="F147" s="174">
        <v>0</v>
      </c>
      <c r="G147" s="175">
        <f>E147*F147</f>
        <v>0</v>
      </c>
      <c r="O147" s="169">
        <v>2</v>
      </c>
      <c r="AA147" s="147">
        <v>1</v>
      </c>
      <c r="AB147" s="147">
        <v>7</v>
      </c>
      <c r="AC147" s="147">
        <v>7</v>
      </c>
      <c r="AZ147" s="147">
        <v>2</v>
      </c>
      <c r="BA147" s="147">
        <f>IF(AZ147=1,G147,0)</f>
        <v>0</v>
      </c>
      <c r="BB147" s="147">
        <f>IF(AZ147=2,G147,0)</f>
        <v>0</v>
      </c>
      <c r="BC147" s="147">
        <f>IF(AZ147=3,G147,0)</f>
        <v>0</v>
      </c>
      <c r="BD147" s="147">
        <f>IF(AZ147=4,G147,0)</f>
        <v>0</v>
      </c>
      <c r="BE147" s="147">
        <f>IF(AZ147=5,G147,0)</f>
        <v>0</v>
      </c>
      <c r="CA147" s="176">
        <v>1</v>
      </c>
      <c r="CB147" s="176">
        <v>7</v>
      </c>
      <c r="CZ147" s="147">
        <v>3.9999999999977796E-3</v>
      </c>
    </row>
    <row r="148" spans="1:104" x14ac:dyDescent="0.2">
      <c r="A148" s="177"/>
      <c r="B148" s="179"/>
      <c r="C148" s="222" t="s">
        <v>263</v>
      </c>
      <c r="D148" s="223"/>
      <c r="E148" s="180">
        <v>4.46</v>
      </c>
      <c r="F148" s="181"/>
      <c r="G148" s="182"/>
      <c r="M148" s="178" t="s">
        <v>263</v>
      </c>
      <c r="O148" s="169"/>
    </row>
    <row r="149" spans="1:104" x14ac:dyDescent="0.2">
      <c r="A149" s="170">
        <v>61</v>
      </c>
      <c r="B149" s="171" t="s">
        <v>264</v>
      </c>
      <c r="C149" s="172" t="s">
        <v>265</v>
      </c>
      <c r="D149" s="173" t="s">
        <v>74</v>
      </c>
      <c r="E149" s="174">
        <v>4.46</v>
      </c>
      <c r="F149" s="174">
        <v>0</v>
      </c>
      <c r="G149" s="175">
        <f>E149*F149</f>
        <v>0</v>
      </c>
      <c r="O149" s="169">
        <v>2</v>
      </c>
      <c r="AA149" s="147">
        <v>1</v>
      </c>
      <c r="AB149" s="147">
        <v>7</v>
      </c>
      <c r="AC149" s="147">
        <v>7</v>
      </c>
      <c r="AZ149" s="147">
        <v>2</v>
      </c>
      <c r="BA149" s="147">
        <f>IF(AZ149=1,G149,0)</f>
        <v>0</v>
      </c>
      <c r="BB149" s="147">
        <f>IF(AZ149=2,G149,0)</f>
        <v>0</v>
      </c>
      <c r="BC149" s="147">
        <f>IF(AZ149=3,G149,0)</f>
        <v>0</v>
      </c>
      <c r="BD149" s="147">
        <f>IF(AZ149=4,G149,0)</f>
        <v>0</v>
      </c>
      <c r="BE149" s="147">
        <f>IF(AZ149=5,G149,0)</f>
        <v>0</v>
      </c>
      <c r="CA149" s="176">
        <v>1</v>
      </c>
      <c r="CB149" s="176">
        <v>7</v>
      </c>
      <c r="CZ149" s="147">
        <v>2.8000000000005798E-3</v>
      </c>
    </row>
    <row r="150" spans="1:104" x14ac:dyDescent="0.2">
      <c r="A150" s="177"/>
      <c r="B150" s="179"/>
      <c r="C150" s="222" t="s">
        <v>263</v>
      </c>
      <c r="D150" s="223"/>
      <c r="E150" s="180">
        <v>4.46</v>
      </c>
      <c r="F150" s="181"/>
      <c r="G150" s="182"/>
      <c r="M150" s="178" t="s">
        <v>263</v>
      </c>
      <c r="O150" s="169"/>
    </row>
    <row r="151" spans="1:104" x14ac:dyDescent="0.2">
      <c r="A151" s="170">
        <v>62</v>
      </c>
      <c r="B151" s="171" t="s">
        <v>266</v>
      </c>
      <c r="C151" s="172" t="s">
        <v>267</v>
      </c>
      <c r="D151" s="173" t="s">
        <v>134</v>
      </c>
      <c r="E151" s="174">
        <v>8.1</v>
      </c>
      <c r="F151" s="174">
        <v>0</v>
      </c>
      <c r="G151" s="175">
        <f>E151*F151</f>
        <v>0</v>
      </c>
      <c r="O151" s="169">
        <v>2</v>
      </c>
      <c r="AA151" s="147">
        <v>1</v>
      </c>
      <c r="AB151" s="147">
        <v>7</v>
      </c>
      <c r="AC151" s="147">
        <v>7</v>
      </c>
      <c r="AZ151" s="147">
        <v>2</v>
      </c>
      <c r="BA151" s="147">
        <f>IF(AZ151=1,G151,0)</f>
        <v>0</v>
      </c>
      <c r="BB151" s="147">
        <f>IF(AZ151=2,G151,0)</f>
        <v>0</v>
      </c>
      <c r="BC151" s="147">
        <f>IF(AZ151=3,G151,0)</f>
        <v>0</v>
      </c>
      <c r="BD151" s="147">
        <f>IF(AZ151=4,G151,0)</f>
        <v>0</v>
      </c>
      <c r="BE151" s="147">
        <f>IF(AZ151=5,G151,0)</f>
        <v>0</v>
      </c>
      <c r="CA151" s="176">
        <v>1</v>
      </c>
      <c r="CB151" s="176">
        <v>7</v>
      </c>
      <c r="CZ151" s="147">
        <v>3.9999999999984499E-5</v>
      </c>
    </row>
    <row r="152" spans="1:104" x14ac:dyDescent="0.2">
      <c r="A152" s="177"/>
      <c r="B152" s="179"/>
      <c r="C152" s="222" t="s">
        <v>268</v>
      </c>
      <c r="D152" s="223"/>
      <c r="E152" s="180">
        <v>8.1</v>
      </c>
      <c r="F152" s="181"/>
      <c r="G152" s="182"/>
      <c r="M152" s="178" t="s">
        <v>268</v>
      </c>
      <c r="O152" s="169"/>
    </row>
    <row r="153" spans="1:104" x14ac:dyDescent="0.2">
      <c r="A153" s="170">
        <v>63</v>
      </c>
      <c r="B153" s="171" t="s">
        <v>269</v>
      </c>
      <c r="C153" s="172" t="s">
        <v>270</v>
      </c>
      <c r="D153" s="173" t="s">
        <v>74</v>
      </c>
      <c r="E153" s="174">
        <v>4.46</v>
      </c>
      <c r="F153" s="174">
        <v>0</v>
      </c>
      <c r="G153" s="175">
        <f>E153*F153</f>
        <v>0</v>
      </c>
      <c r="O153" s="169">
        <v>2</v>
      </c>
      <c r="AA153" s="147">
        <v>1</v>
      </c>
      <c r="AB153" s="147">
        <v>7</v>
      </c>
      <c r="AC153" s="147">
        <v>7</v>
      </c>
      <c r="AZ153" s="147">
        <v>2</v>
      </c>
      <c r="BA153" s="147">
        <f>IF(AZ153=1,G153,0)</f>
        <v>0</v>
      </c>
      <c r="BB153" s="147">
        <f>IF(AZ153=2,G153,0)</f>
        <v>0</v>
      </c>
      <c r="BC153" s="147">
        <f>IF(AZ153=3,G153,0)</f>
        <v>0</v>
      </c>
      <c r="BD153" s="147">
        <f>IF(AZ153=4,G153,0)</f>
        <v>0</v>
      </c>
      <c r="BE153" s="147">
        <f>IF(AZ153=5,G153,0)</f>
        <v>0</v>
      </c>
      <c r="CA153" s="176">
        <v>1</v>
      </c>
      <c r="CB153" s="176">
        <v>7</v>
      </c>
      <c r="CZ153" s="147">
        <v>0</v>
      </c>
    </row>
    <row r="154" spans="1:104" x14ac:dyDescent="0.2">
      <c r="A154" s="170">
        <v>64</v>
      </c>
      <c r="B154" s="171" t="s">
        <v>271</v>
      </c>
      <c r="C154" s="172" t="s">
        <v>272</v>
      </c>
      <c r="D154" s="173" t="s">
        <v>74</v>
      </c>
      <c r="E154" s="174">
        <v>4.46</v>
      </c>
      <c r="F154" s="174">
        <v>0</v>
      </c>
      <c r="G154" s="175">
        <f>E154*F154</f>
        <v>0</v>
      </c>
      <c r="O154" s="169">
        <v>2</v>
      </c>
      <c r="AA154" s="147">
        <v>12</v>
      </c>
      <c r="AB154" s="147">
        <v>0</v>
      </c>
      <c r="AC154" s="147">
        <v>28</v>
      </c>
      <c r="AZ154" s="147">
        <v>2</v>
      </c>
      <c r="BA154" s="147">
        <f>IF(AZ154=1,G154,0)</f>
        <v>0</v>
      </c>
      <c r="BB154" s="147">
        <f>IF(AZ154=2,G154,0)</f>
        <v>0</v>
      </c>
      <c r="BC154" s="147">
        <f>IF(AZ154=3,G154,0)</f>
        <v>0</v>
      </c>
      <c r="BD154" s="147">
        <f>IF(AZ154=4,G154,0)</f>
        <v>0</v>
      </c>
      <c r="BE154" s="147">
        <f>IF(AZ154=5,G154,0)</f>
        <v>0</v>
      </c>
      <c r="CA154" s="176">
        <v>12</v>
      </c>
      <c r="CB154" s="176">
        <v>0</v>
      </c>
      <c r="CZ154" s="147">
        <v>1.2000000000007599E-3</v>
      </c>
    </row>
    <row r="155" spans="1:104" x14ac:dyDescent="0.2">
      <c r="A155" s="170">
        <v>65</v>
      </c>
      <c r="B155" s="171" t="s">
        <v>273</v>
      </c>
      <c r="C155" s="172" t="s">
        <v>274</v>
      </c>
      <c r="D155" s="173" t="s">
        <v>74</v>
      </c>
      <c r="E155" s="174">
        <v>4.6829999999999998</v>
      </c>
      <c r="F155" s="174">
        <v>0</v>
      </c>
      <c r="G155" s="175">
        <f>E155*F155</f>
        <v>0</v>
      </c>
      <c r="O155" s="169">
        <v>2</v>
      </c>
      <c r="AA155" s="147">
        <v>11</v>
      </c>
      <c r="AB155" s="147">
        <v>-1</v>
      </c>
      <c r="AC155" s="147">
        <v>29</v>
      </c>
      <c r="AZ155" s="147">
        <v>2</v>
      </c>
      <c r="BA155" s="147">
        <f>IF(AZ155=1,G155,0)</f>
        <v>0</v>
      </c>
      <c r="BB155" s="147">
        <f>IF(AZ155=2,G155,0)</f>
        <v>0</v>
      </c>
      <c r="BC155" s="147">
        <f>IF(AZ155=3,G155,0)</f>
        <v>0</v>
      </c>
      <c r="BD155" s="147">
        <f>IF(AZ155=4,G155,0)</f>
        <v>0</v>
      </c>
      <c r="BE155" s="147">
        <f>IF(AZ155=5,G155,0)</f>
        <v>0</v>
      </c>
      <c r="CA155" s="176">
        <v>11</v>
      </c>
      <c r="CB155" s="176">
        <v>-1</v>
      </c>
      <c r="CZ155" s="147">
        <v>1.92000000000121E-2</v>
      </c>
    </row>
    <row r="156" spans="1:104" x14ac:dyDescent="0.2">
      <c r="A156" s="177"/>
      <c r="B156" s="179"/>
      <c r="C156" s="222" t="s">
        <v>275</v>
      </c>
      <c r="D156" s="223"/>
      <c r="E156" s="180">
        <v>4.6829999999999998</v>
      </c>
      <c r="F156" s="181"/>
      <c r="G156" s="182"/>
      <c r="M156" s="178" t="s">
        <v>275</v>
      </c>
      <c r="O156" s="169"/>
    </row>
    <row r="157" spans="1:104" x14ac:dyDescent="0.2">
      <c r="A157" s="170">
        <v>66</v>
      </c>
      <c r="B157" s="171" t="s">
        <v>276</v>
      </c>
      <c r="C157" s="172" t="s">
        <v>277</v>
      </c>
      <c r="D157" s="173" t="s">
        <v>99</v>
      </c>
      <c r="E157" s="174">
        <v>0.12725560000005301</v>
      </c>
      <c r="F157" s="174">
        <v>0</v>
      </c>
      <c r="G157" s="175">
        <f>E157*F157</f>
        <v>0</v>
      </c>
      <c r="O157" s="169">
        <v>2</v>
      </c>
      <c r="AA157" s="147">
        <v>7</v>
      </c>
      <c r="AB157" s="147">
        <v>1001</v>
      </c>
      <c r="AC157" s="147">
        <v>5</v>
      </c>
      <c r="AZ157" s="147">
        <v>2</v>
      </c>
      <c r="BA157" s="147">
        <f>IF(AZ157=1,G157,0)</f>
        <v>0</v>
      </c>
      <c r="BB157" s="147">
        <f>IF(AZ157=2,G157,0)</f>
        <v>0</v>
      </c>
      <c r="BC157" s="147">
        <f>IF(AZ157=3,G157,0)</f>
        <v>0</v>
      </c>
      <c r="BD157" s="147">
        <f>IF(AZ157=4,G157,0)</f>
        <v>0</v>
      </c>
      <c r="BE157" s="147">
        <f>IF(AZ157=5,G157,0)</f>
        <v>0</v>
      </c>
      <c r="CA157" s="176">
        <v>7</v>
      </c>
      <c r="CB157" s="176">
        <v>1001</v>
      </c>
      <c r="CZ157" s="147">
        <v>0</v>
      </c>
    </row>
    <row r="158" spans="1:104" x14ac:dyDescent="0.2">
      <c r="A158" s="183"/>
      <c r="B158" s="184" t="s">
        <v>64</v>
      </c>
      <c r="C158" s="185" t="str">
        <f>CONCATENATE(B145," ",C145)</f>
        <v>771 Podlahy z dlaždic a obklady</v>
      </c>
      <c r="D158" s="186"/>
      <c r="E158" s="187"/>
      <c r="F158" s="188"/>
      <c r="G158" s="189">
        <f>SUM(G145:G157)</f>
        <v>0</v>
      </c>
      <c r="O158" s="169">
        <v>4</v>
      </c>
      <c r="BA158" s="190">
        <f>SUM(BA145:BA157)</f>
        <v>0</v>
      </c>
      <c r="BB158" s="190">
        <f>SUM(BB145:BB157)</f>
        <v>0</v>
      </c>
      <c r="BC158" s="190">
        <f>SUM(BC145:BC157)</f>
        <v>0</v>
      </c>
      <c r="BD158" s="190">
        <f>SUM(BD145:BD157)</f>
        <v>0</v>
      </c>
      <c r="BE158" s="190">
        <f>SUM(BE145:BE157)</f>
        <v>0</v>
      </c>
    </row>
    <row r="159" spans="1:104" x14ac:dyDescent="0.2">
      <c r="A159" s="162" t="s">
        <v>62</v>
      </c>
      <c r="B159" s="163" t="s">
        <v>278</v>
      </c>
      <c r="C159" s="164" t="s">
        <v>279</v>
      </c>
      <c r="D159" s="165"/>
      <c r="E159" s="166"/>
      <c r="F159" s="166"/>
      <c r="G159" s="167"/>
      <c r="H159" s="168"/>
      <c r="I159" s="168"/>
      <c r="O159" s="169">
        <v>1</v>
      </c>
    </row>
    <row r="160" spans="1:104" x14ac:dyDescent="0.2">
      <c r="A160" s="170">
        <v>67</v>
      </c>
      <c r="B160" s="171" t="s">
        <v>280</v>
      </c>
      <c r="C160" s="172" t="s">
        <v>281</v>
      </c>
      <c r="D160" s="173" t="s">
        <v>74</v>
      </c>
      <c r="E160" s="174">
        <v>58.2425</v>
      </c>
      <c r="F160" s="174">
        <v>0</v>
      </c>
      <c r="G160" s="175">
        <f>E160*F160</f>
        <v>0</v>
      </c>
      <c r="O160" s="169">
        <v>2</v>
      </c>
      <c r="AA160" s="147">
        <v>2</v>
      </c>
      <c r="AB160" s="147">
        <v>7</v>
      </c>
      <c r="AC160" s="147">
        <v>7</v>
      </c>
      <c r="AZ160" s="147">
        <v>2</v>
      </c>
      <c r="BA160" s="147">
        <f>IF(AZ160=1,G160,0)</f>
        <v>0</v>
      </c>
      <c r="BB160" s="147">
        <f>IF(AZ160=2,G160,0)</f>
        <v>0</v>
      </c>
      <c r="BC160" s="147">
        <f>IF(AZ160=3,G160,0)</f>
        <v>0</v>
      </c>
      <c r="BD160" s="147">
        <f>IF(AZ160=4,G160,0)</f>
        <v>0</v>
      </c>
      <c r="BE160" s="147">
        <f>IF(AZ160=5,G160,0)</f>
        <v>0</v>
      </c>
      <c r="CA160" s="176">
        <v>2</v>
      </c>
      <c r="CB160" s="176">
        <v>7</v>
      </c>
      <c r="CZ160" s="147">
        <v>3.9900000000017101E-3</v>
      </c>
    </row>
    <row r="161" spans="1:104" x14ac:dyDescent="0.2">
      <c r="A161" s="177"/>
      <c r="B161" s="179"/>
      <c r="C161" s="222" t="s">
        <v>226</v>
      </c>
      <c r="D161" s="223"/>
      <c r="E161" s="180">
        <v>10.37</v>
      </c>
      <c r="F161" s="181"/>
      <c r="G161" s="182"/>
      <c r="M161" s="178" t="s">
        <v>226</v>
      </c>
      <c r="O161" s="169"/>
    </row>
    <row r="162" spans="1:104" x14ac:dyDescent="0.2">
      <c r="A162" s="177"/>
      <c r="B162" s="179"/>
      <c r="C162" s="222" t="s">
        <v>221</v>
      </c>
      <c r="D162" s="223"/>
      <c r="E162" s="180">
        <v>47.872500000000002</v>
      </c>
      <c r="F162" s="181"/>
      <c r="G162" s="182"/>
      <c r="M162" s="178" t="s">
        <v>221</v>
      </c>
      <c r="O162" s="169"/>
    </row>
    <row r="163" spans="1:104" x14ac:dyDescent="0.2">
      <c r="A163" s="183"/>
      <c r="B163" s="184" t="s">
        <v>64</v>
      </c>
      <c r="C163" s="185" t="str">
        <f>CONCATENATE(B159," ",C159)</f>
        <v>776 Podlahy povlakové</v>
      </c>
      <c r="D163" s="186"/>
      <c r="E163" s="187"/>
      <c r="F163" s="188"/>
      <c r="G163" s="189">
        <f>SUM(G159:G162)</f>
        <v>0</v>
      </c>
      <c r="O163" s="169">
        <v>4</v>
      </c>
      <c r="BA163" s="190">
        <f>SUM(BA159:BA162)</f>
        <v>0</v>
      </c>
      <c r="BB163" s="190">
        <f>SUM(BB159:BB162)</f>
        <v>0</v>
      </c>
      <c r="BC163" s="190">
        <f>SUM(BC159:BC162)</f>
        <v>0</v>
      </c>
      <c r="BD163" s="190">
        <f>SUM(BD159:BD162)</f>
        <v>0</v>
      </c>
      <c r="BE163" s="190">
        <f>SUM(BE159:BE162)</f>
        <v>0</v>
      </c>
    </row>
    <row r="164" spans="1:104" x14ac:dyDescent="0.2">
      <c r="A164" s="162" t="s">
        <v>62</v>
      </c>
      <c r="B164" s="163" t="s">
        <v>282</v>
      </c>
      <c r="C164" s="164" t="s">
        <v>283</v>
      </c>
      <c r="D164" s="165"/>
      <c r="E164" s="166"/>
      <c r="F164" s="166"/>
      <c r="G164" s="167"/>
      <c r="H164" s="168"/>
      <c r="I164" s="168"/>
      <c r="O164" s="169">
        <v>1</v>
      </c>
    </row>
    <row r="165" spans="1:104" x14ac:dyDescent="0.2">
      <c r="A165" s="170">
        <v>68</v>
      </c>
      <c r="B165" s="171" t="s">
        <v>284</v>
      </c>
      <c r="C165" s="172" t="s">
        <v>285</v>
      </c>
      <c r="D165" s="173" t="s">
        <v>74</v>
      </c>
      <c r="E165" s="174">
        <v>18.704999999999998</v>
      </c>
      <c r="F165" s="174">
        <v>0</v>
      </c>
      <c r="G165" s="175">
        <f>E165*F165</f>
        <v>0</v>
      </c>
      <c r="O165" s="169">
        <v>2</v>
      </c>
      <c r="AA165" s="147">
        <v>1</v>
      </c>
      <c r="AB165" s="147">
        <v>7</v>
      </c>
      <c r="AC165" s="147">
        <v>7</v>
      </c>
      <c r="AZ165" s="147">
        <v>2</v>
      </c>
      <c r="BA165" s="147">
        <f>IF(AZ165=1,G165,0)</f>
        <v>0</v>
      </c>
      <c r="BB165" s="147">
        <f>IF(AZ165=2,G165,0)</f>
        <v>0</v>
      </c>
      <c r="BC165" s="147">
        <f>IF(AZ165=3,G165,0)</f>
        <v>0</v>
      </c>
      <c r="BD165" s="147">
        <f>IF(AZ165=4,G165,0)</f>
        <v>0</v>
      </c>
      <c r="BE165" s="147">
        <f>IF(AZ165=5,G165,0)</f>
        <v>0</v>
      </c>
      <c r="CA165" s="176">
        <v>1</v>
      </c>
      <c r="CB165" s="176">
        <v>7</v>
      </c>
      <c r="CZ165" s="147">
        <v>2.10000000000043E-4</v>
      </c>
    </row>
    <row r="166" spans="1:104" x14ac:dyDescent="0.2">
      <c r="A166" s="177"/>
      <c r="B166" s="179"/>
      <c r="C166" s="222" t="s">
        <v>286</v>
      </c>
      <c r="D166" s="223"/>
      <c r="E166" s="180">
        <v>18.704999999999998</v>
      </c>
      <c r="F166" s="181"/>
      <c r="G166" s="182"/>
      <c r="M166" s="178" t="s">
        <v>286</v>
      </c>
      <c r="O166" s="169"/>
    </row>
    <row r="167" spans="1:104" x14ac:dyDescent="0.2">
      <c r="A167" s="170">
        <v>69</v>
      </c>
      <c r="B167" s="171" t="s">
        <v>287</v>
      </c>
      <c r="C167" s="172" t="s">
        <v>288</v>
      </c>
      <c r="D167" s="173" t="s">
        <v>74</v>
      </c>
      <c r="E167" s="174">
        <v>18.704999999999998</v>
      </c>
      <c r="F167" s="174">
        <v>0</v>
      </c>
      <c r="G167" s="175">
        <f>E167*F167</f>
        <v>0</v>
      </c>
      <c r="O167" s="169">
        <v>2</v>
      </c>
      <c r="AA167" s="147">
        <v>1</v>
      </c>
      <c r="AB167" s="147">
        <v>7</v>
      </c>
      <c r="AC167" s="147">
        <v>7</v>
      </c>
      <c r="AZ167" s="147">
        <v>2</v>
      </c>
      <c r="BA167" s="147">
        <f>IF(AZ167=1,G167,0)</f>
        <v>0</v>
      </c>
      <c r="BB167" s="147">
        <f>IF(AZ167=2,G167,0)</f>
        <v>0</v>
      </c>
      <c r="BC167" s="147">
        <f>IF(AZ167=3,G167,0)</f>
        <v>0</v>
      </c>
      <c r="BD167" s="147">
        <f>IF(AZ167=4,G167,0)</f>
        <v>0</v>
      </c>
      <c r="BE167" s="147">
        <f>IF(AZ167=5,G167,0)</f>
        <v>0</v>
      </c>
      <c r="CA167" s="176">
        <v>1</v>
      </c>
      <c r="CB167" s="176">
        <v>7</v>
      </c>
      <c r="CZ167" s="147">
        <v>4.7500000000013599E-3</v>
      </c>
    </row>
    <row r="168" spans="1:104" x14ac:dyDescent="0.2">
      <c r="A168" s="170">
        <v>70</v>
      </c>
      <c r="B168" s="171" t="s">
        <v>289</v>
      </c>
      <c r="C168" s="172" t="s">
        <v>290</v>
      </c>
      <c r="D168" s="173" t="s">
        <v>74</v>
      </c>
      <c r="E168" s="174">
        <v>18.704999999999998</v>
      </c>
      <c r="F168" s="174">
        <v>0</v>
      </c>
      <c r="G168" s="175">
        <f>E168*F168</f>
        <v>0</v>
      </c>
      <c r="O168" s="169">
        <v>2</v>
      </c>
      <c r="AA168" s="147">
        <v>1</v>
      </c>
      <c r="AB168" s="147">
        <v>7</v>
      </c>
      <c r="AC168" s="147">
        <v>7</v>
      </c>
      <c r="AZ168" s="147">
        <v>2</v>
      </c>
      <c r="BA168" s="147">
        <f>IF(AZ168=1,G168,0)</f>
        <v>0</v>
      </c>
      <c r="BB168" s="147">
        <f>IF(AZ168=2,G168,0)</f>
        <v>0</v>
      </c>
      <c r="BC168" s="147">
        <f>IF(AZ168=3,G168,0)</f>
        <v>0</v>
      </c>
      <c r="BD168" s="147">
        <f>IF(AZ168=4,G168,0)</f>
        <v>0</v>
      </c>
      <c r="BE168" s="147">
        <f>IF(AZ168=5,G168,0)</f>
        <v>0</v>
      </c>
      <c r="CA168" s="176">
        <v>1</v>
      </c>
      <c r="CB168" s="176">
        <v>7</v>
      </c>
      <c r="CZ168" s="147">
        <v>3.99999999999956E-4</v>
      </c>
    </row>
    <row r="169" spans="1:104" x14ac:dyDescent="0.2">
      <c r="A169" s="170">
        <v>71</v>
      </c>
      <c r="B169" s="171" t="s">
        <v>291</v>
      </c>
      <c r="C169" s="172" t="s">
        <v>292</v>
      </c>
      <c r="D169" s="173" t="s">
        <v>134</v>
      </c>
      <c r="E169" s="174">
        <v>8.6999999999999993</v>
      </c>
      <c r="F169" s="174">
        <v>0</v>
      </c>
      <c r="G169" s="175">
        <f>E169*F169</f>
        <v>0</v>
      </c>
      <c r="O169" s="169">
        <v>2</v>
      </c>
      <c r="AA169" s="147">
        <v>1</v>
      </c>
      <c r="AB169" s="147">
        <v>7</v>
      </c>
      <c r="AC169" s="147">
        <v>7</v>
      </c>
      <c r="AZ169" s="147">
        <v>2</v>
      </c>
      <c r="BA169" s="147">
        <f>IF(AZ169=1,G169,0)</f>
        <v>0</v>
      </c>
      <c r="BB169" s="147">
        <f>IF(AZ169=2,G169,0)</f>
        <v>0</v>
      </c>
      <c r="BC169" s="147">
        <f>IF(AZ169=3,G169,0)</f>
        <v>0</v>
      </c>
      <c r="BD169" s="147">
        <f>IF(AZ169=4,G169,0)</f>
        <v>0</v>
      </c>
      <c r="BE169" s="147">
        <f>IF(AZ169=5,G169,0)</f>
        <v>0</v>
      </c>
      <c r="CA169" s="176">
        <v>1</v>
      </c>
      <c r="CB169" s="176">
        <v>7</v>
      </c>
      <c r="CZ169" s="147">
        <v>3.0999999999980999E-4</v>
      </c>
    </row>
    <row r="170" spans="1:104" x14ac:dyDescent="0.2">
      <c r="A170" s="177"/>
      <c r="B170" s="179"/>
      <c r="C170" s="222" t="s">
        <v>293</v>
      </c>
      <c r="D170" s="223"/>
      <c r="E170" s="180">
        <v>8.6999999999999993</v>
      </c>
      <c r="F170" s="181"/>
      <c r="G170" s="182"/>
      <c r="M170" s="178" t="s">
        <v>293</v>
      </c>
      <c r="O170" s="169"/>
    </row>
    <row r="171" spans="1:104" x14ac:dyDescent="0.2">
      <c r="A171" s="170">
        <v>72</v>
      </c>
      <c r="B171" s="171" t="s">
        <v>294</v>
      </c>
      <c r="C171" s="172" t="s">
        <v>295</v>
      </c>
      <c r="D171" s="173" t="s">
        <v>74</v>
      </c>
      <c r="E171" s="174">
        <v>19.6402</v>
      </c>
      <c r="F171" s="174">
        <v>0</v>
      </c>
      <c r="G171" s="175">
        <f>E171*F171</f>
        <v>0</v>
      </c>
      <c r="O171" s="169">
        <v>2</v>
      </c>
      <c r="AA171" s="147">
        <v>12</v>
      </c>
      <c r="AB171" s="147">
        <v>0</v>
      </c>
      <c r="AC171" s="147">
        <v>30</v>
      </c>
      <c r="AZ171" s="147">
        <v>2</v>
      </c>
      <c r="BA171" s="147">
        <f>IF(AZ171=1,G171,0)</f>
        <v>0</v>
      </c>
      <c r="BB171" s="147">
        <f>IF(AZ171=2,G171,0)</f>
        <v>0</v>
      </c>
      <c r="BC171" s="147">
        <f>IF(AZ171=3,G171,0)</f>
        <v>0</v>
      </c>
      <c r="BD171" s="147">
        <f>IF(AZ171=4,G171,0)</f>
        <v>0</v>
      </c>
      <c r="BE171" s="147">
        <f>IF(AZ171=5,G171,0)</f>
        <v>0</v>
      </c>
      <c r="CA171" s="176">
        <v>12</v>
      </c>
      <c r="CB171" s="176">
        <v>0</v>
      </c>
      <c r="CZ171" s="147">
        <v>1.5500000000002999E-2</v>
      </c>
    </row>
    <row r="172" spans="1:104" x14ac:dyDescent="0.2">
      <c r="A172" s="177"/>
      <c r="B172" s="179"/>
      <c r="C172" s="222" t="s">
        <v>296</v>
      </c>
      <c r="D172" s="223"/>
      <c r="E172" s="180">
        <v>19.6402</v>
      </c>
      <c r="F172" s="181"/>
      <c r="G172" s="182"/>
      <c r="M172" s="178" t="s">
        <v>296</v>
      </c>
      <c r="O172" s="169"/>
    </row>
    <row r="173" spans="1:104" x14ac:dyDescent="0.2">
      <c r="A173" s="170">
        <v>73</v>
      </c>
      <c r="B173" s="171" t="s">
        <v>297</v>
      </c>
      <c r="C173" s="172" t="s">
        <v>298</v>
      </c>
      <c r="D173" s="173" t="s">
        <v>99</v>
      </c>
      <c r="E173" s="174">
        <v>0.40737890000008198</v>
      </c>
      <c r="F173" s="174">
        <v>0</v>
      </c>
      <c r="G173" s="175">
        <f>E173*F173</f>
        <v>0</v>
      </c>
      <c r="O173" s="169">
        <v>2</v>
      </c>
      <c r="AA173" s="147">
        <v>7</v>
      </c>
      <c r="AB173" s="147">
        <v>1001</v>
      </c>
      <c r="AC173" s="147">
        <v>5</v>
      </c>
      <c r="AZ173" s="147">
        <v>2</v>
      </c>
      <c r="BA173" s="147">
        <f>IF(AZ173=1,G173,0)</f>
        <v>0</v>
      </c>
      <c r="BB173" s="147">
        <f>IF(AZ173=2,G173,0)</f>
        <v>0</v>
      </c>
      <c r="BC173" s="147">
        <f>IF(AZ173=3,G173,0)</f>
        <v>0</v>
      </c>
      <c r="BD173" s="147">
        <f>IF(AZ173=4,G173,0)</f>
        <v>0</v>
      </c>
      <c r="BE173" s="147">
        <f>IF(AZ173=5,G173,0)</f>
        <v>0</v>
      </c>
      <c r="CA173" s="176">
        <v>7</v>
      </c>
      <c r="CB173" s="176">
        <v>1001</v>
      </c>
      <c r="CZ173" s="147">
        <v>0</v>
      </c>
    </row>
    <row r="174" spans="1:104" x14ac:dyDescent="0.2">
      <c r="A174" s="183"/>
      <c r="B174" s="184" t="s">
        <v>64</v>
      </c>
      <c r="C174" s="185" t="str">
        <f>CONCATENATE(B164," ",C164)</f>
        <v>781 Obklady keramické</v>
      </c>
      <c r="D174" s="186"/>
      <c r="E174" s="187"/>
      <c r="F174" s="188"/>
      <c r="G174" s="189">
        <f>SUM(G164:G173)</f>
        <v>0</v>
      </c>
      <c r="O174" s="169">
        <v>4</v>
      </c>
      <c r="BA174" s="190">
        <f>SUM(BA164:BA173)</f>
        <v>0</v>
      </c>
      <c r="BB174" s="190">
        <f>SUM(BB164:BB173)</f>
        <v>0</v>
      </c>
      <c r="BC174" s="190">
        <f>SUM(BC164:BC173)</f>
        <v>0</v>
      </c>
      <c r="BD174" s="190">
        <f>SUM(BD164:BD173)</f>
        <v>0</v>
      </c>
      <c r="BE174" s="190">
        <f>SUM(BE164:BE173)</f>
        <v>0</v>
      </c>
    </row>
    <row r="175" spans="1:104" x14ac:dyDescent="0.2">
      <c r="A175" s="162" t="s">
        <v>62</v>
      </c>
      <c r="B175" s="163" t="s">
        <v>299</v>
      </c>
      <c r="C175" s="164" t="s">
        <v>300</v>
      </c>
      <c r="D175" s="165"/>
      <c r="E175" s="166"/>
      <c r="F175" s="166"/>
      <c r="G175" s="167"/>
      <c r="H175" s="168"/>
      <c r="I175" s="168"/>
      <c r="O175" s="169">
        <v>1</v>
      </c>
    </row>
    <row r="176" spans="1:104" x14ac:dyDescent="0.2">
      <c r="A176" s="170">
        <v>74</v>
      </c>
      <c r="B176" s="171" t="s">
        <v>301</v>
      </c>
      <c r="C176" s="172" t="s">
        <v>302</v>
      </c>
      <c r="D176" s="173" t="s">
        <v>63</v>
      </c>
      <c r="E176" s="174">
        <v>1</v>
      </c>
      <c r="F176" s="174">
        <v>0</v>
      </c>
      <c r="G176" s="175">
        <f>E176*F176</f>
        <v>0</v>
      </c>
      <c r="O176" s="169">
        <v>2</v>
      </c>
      <c r="AA176" s="147">
        <v>12</v>
      </c>
      <c r="AB176" s="147">
        <v>0</v>
      </c>
      <c r="AC176" s="147">
        <v>27</v>
      </c>
      <c r="AZ176" s="147">
        <v>2</v>
      </c>
      <c r="BA176" s="147">
        <f>IF(AZ176=1,G176,0)</f>
        <v>0</v>
      </c>
      <c r="BB176" s="147">
        <f>IF(AZ176=2,G176,0)</f>
        <v>0</v>
      </c>
      <c r="BC176" s="147">
        <f>IF(AZ176=3,G176,0)</f>
        <v>0</v>
      </c>
      <c r="BD176" s="147">
        <f>IF(AZ176=4,G176,0)</f>
        <v>0</v>
      </c>
      <c r="BE176" s="147">
        <f>IF(AZ176=5,G176,0)</f>
        <v>0</v>
      </c>
      <c r="CA176" s="176">
        <v>12</v>
      </c>
      <c r="CB176" s="176">
        <v>0</v>
      </c>
      <c r="CZ176" s="147">
        <v>0</v>
      </c>
    </row>
    <row r="177" spans="1:104" x14ac:dyDescent="0.2">
      <c r="A177" s="177"/>
      <c r="B177" s="179"/>
      <c r="C177" s="222" t="s">
        <v>155</v>
      </c>
      <c r="D177" s="223"/>
      <c r="E177" s="180">
        <v>1</v>
      </c>
      <c r="F177" s="181"/>
      <c r="G177" s="182"/>
      <c r="M177" s="178" t="s">
        <v>155</v>
      </c>
      <c r="O177" s="169"/>
    </row>
    <row r="178" spans="1:104" x14ac:dyDescent="0.2">
      <c r="A178" s="183"/>
      <c r="B178" s="184" t="s">
        <v>64</v>
      </c>
      <c r="C178" s="185" t="str">
        <f>CONCATENATE(B175," ",C175)</f>
        <v>783 Nátěry</v>
      </c>
      <c r="D178" s="186"/>
      <c r="E178" s="187"/>
      <c r="F178" s="188"/>
      <c r="G178" s="189">
        <f>SUM(G175:G177)</f>
        <v>0</v>
      </c>
      <c r="O178" s="169">
        <v>4</v>
      </c>
      <c r="BA178" s="190">
        <f>SUM(BA175:BA177)</f>
        <v>0</v>
      </c>
      <c r="BB178" s="190">
        <f>SUM(BB175:BB177)</f>
        <v>0</v>
      </c>
      <c r="BC178" s="190">
        <f>SUM(BC175:BC177)</f>
        <v>0</v>
      </c>
      <c r="BD178" s="190">
        <f>SUM(BD175:BD177)</f>
        <v>0</v>
      </c>
      <c r="BE178" s="190">
        <f>SUM(BE175:BE177)</f>
        <v>0</v>
      </c>
    </row>
    <row r="179" spans="1:104" x14ac:dyDescent="0.2">
      <c r="A179" s="162" t="s">
        <v>62</v>
      </c>
      <c r="B179" s="163" t="s">
        <v>303</v>
      </c>
      <c r="C179" s="164" t="s">
        <v>304</v>
      </c>
      <c r="D179" s="165"/>
      <c r="E179" s="166"/>
      <c r="F179" s="166"/>
      <c r="G179" s="167"/>
      <c r="H179" s="168"/>
      <c r="I179" s="168"/>
      <c r="O179" s="169">
        <v>1</v>
      </c>
    </row>
    <row r="180" spans="1:104" x14ac:dyDescent="0.2">
      <c r="A180" s="170">
        <v>75</v>
      </c>
      <c r="B180" s="171" t="s">
        <v>305</v>
      </c>
      <c r="C180" s="172" t="s">
        <v>306</v>
      </c>
      <c r="D180" s="173" t="s">
        <v>74</v>
      </c>
      <c r="E180" s="174">
        <v>240.62029999999999</v>
      </c>
      <c r="F180" s="174">
        <v>0</v>
      </c>
      <c r="G180" s="175">
        <f>E180*F180</f>
        <v>0</v>
      </c>
      <c r="O180" s="169">
        <v>2</v>
      </c>
      <c r="AA180" s="147">
        <v>1</v>
      </c>
      <c r="AB180" s="147">
        <v>7</v>
      </c>
      <c r="AC180" s="147">
        <v>7</v>
      </c>
      <c r="AZ180" s="147">
        <v>2</v>
      </c>
      <c r="BA180" s="147">
        <f>IF(AZ180=1,G180,0)</f>
        <v>0</v>
      </c>
      <c r="BB180" s="147">
        <f>IF(AZ180=2,G180,0)</f>
        <v>0</v>
      </c>
      <c r="BC180" s="147">
        <f>IF(AZ180=3,G180,0)</f>
        <v>0</v>
      </c>
      <c r="BD180" s="147">
        <f>IF(AZ180=4,G180,0)</f>
        <v>0</v>
      </c>
      <c r="BE180" s="147">
        <f>IF(AZ180=5,G180,0)</f>
        <v>0</v>
      </c>
      <c r="CA180" s="176">
        <v>1</v>
      </c>
      <c r="CB180" s="176">
        <v>7</v>
      </c>
      <c r="CZ180" s="147">
        <v>3.0999999999980999E-4</v>
      </c>
    </row>
    <row r="181" spans="1:104" x14ac:dyDescent="0.2">
      <c r="A181" s="177"/>
      <c r="B181" s="179"/>
      <c r="C181" s="222" t="s">
        <v>307</v>
      </c>
      <c r="D181" s="223"/>
      <c r="E181" s="180">
        <v>69.835800000000006</v>
      </c>
      <c r="F181" s="181"/>
      <c r="G181" s="182"/>
      <c r="M181" s="178" t="s">
        <v>307</v>
      </c>
      <c r="O181" s="169"/>
    </row>
    <row r="182" spans="1:104" x14ac:dyDescent="0.2">
      <c r="A182" s="177"/>
      <c r="B182" s="179"/>
      <c r="C182" s="222" t="s">
        <v>308</v>
      </c>
      <c r="D182" s="223"/>
      <c r="E182" s="180">
        <v>17.420000000000002</v>
      </c>
      <c r="F182" s="181"/>
      <c r="G182" s="182"/>
      <c r="M182" s="178" t="s">
        <v>308</v>
      </c>
      <c r="O182" s="169"/>
    </row>
    <row r="183" spans="1:104" x14ac:dyDescent="0.2">
      <c r="A183" s="177"/>
      <c r="B183" s="179"/>
      <c r="C183" s="222" t="s">
        <v>309</v>
      </c>
      <c r="D183" s="223"/>
      <c r="E183" s="180">
        <v>149.1645</v>
      </c>
      <c r="F183" s="181"/>
      <c r="G183" s="182"/>
      <c r="M183" s="178" t="s">
        <v>309</v>
      </c>
      <c r="O183" s="169"/>
    </row>
    <row r="184" spans="1:104" x14ac:dyDescent="0.2">
      <c r="A184" s="177"/>
      <c r="B184" s="179"/>
      <c r="C184" s="222" t="s">
        <v>310</v>
      </c>
      <c r="D184" s="223"/>
      <c r="E184" s="180">
        <v>4.2</v>
      </c>
      <c r="F184" s="181"/>
      <c r="G184" s="182"/>
      <c r="M184" s="178" t="s">
        <v>310</v>
      </c>
      <c r="O184" s="169"/>
    </row>
    <row r="185" spans="1:104" x14ac:dyDescent="0.2">
      <c r="A185" s="183"/>
      <c r="B185" s="184" t="s">
        <v>64</v>
      </c>
      <c r="C185" s="185" t="str">
        <f>CONCATENATE(B179," ",C179)</f>
        <v>784 Malby</v>
      </c>
      <c r="D185" s="186"/>
      <c r="E185" s="187"/>
      <c r="F185" s="188"/>
      <c r="G185" s="189">
        <f>SUM(G179:G184)</f>
        <v>0</v>
      </c>
      <c r="O185" s="169">
        <v>4</v>
      </c>
      <c r="BA185" s="190">
        <f>SUM(BA179:BA184)</f>
        <v>0</v>
      </c>
      <c r="BB185" s="190">
        <f>SUM(BB179:BB184)</f>
        <v>0</v>
      </c>
      <c r="BC185" s="190">
        <f>SUM(BC179:BC184)</f>
        <v>0</v>
      </c>
      <c r="BD185" s="190">
        <f>SUM(BD179:BD184)</f>
        <v>0</v>
      </c>
      <c r="BE185" s="190">
        <f>SUM(BE179:BE184)</f>
        <v>0</v>
      </c>
    </row>
    <row r="186" spans="1:104" x14ac:dyDescent="0.2">
      <c r="A186" s="162" t="s">
        <v>62</v>
      </c>
      <c r="B186" s="163" t="s">
        <v>311</v>
      </c>
      <c r="C186" s="164" t="s">
        <v>312</v>
      </c>
      <c r="D186" s="165"/>
      <c r="E186" s="166"/>
      <c r="F186" s="166"/>
      <c r="G186" s="167"/>
      <c r="H186" s="168"/>
      <c r="I186" s="168"/>
      <c r="O186" s="169">
        <v>1</v>
      </c>
    </row>
    <row r="187" spans="1:104" x14ac:dyDescent="0.2">
      <c r="A187" s="170">
        <v>76</v>
      </c>
      <c r="B187" s="171" t="s">
        <v>313</v>
      </c>
      <c r="C187" s="172" t="s">
        <v>314</v>
      </c>
      <c r="D187" s="173" t="s">
        <v>63</v>
      </c>
      <c r="E187" s="174">
        <v>1</v>
      </c>
      <c r="F187" s="174">
        <v>0</v>
      </c>
      <c r="G187" s="175">
        <f>E187*F187</f>
        <v>0</v>
      </c>
      <c r="O187" s="169">
        <v>2</v>
      </c>
      <c r="AA187" s="147">
        <v>11</v>
      </c>
      <c r="AB187" s="147">
        <v>0</v>
      </c>
      <c r="AC187" s="147">
        <v>75</v>
      </c>
      <c r="AZ187" s="147">
        <v>2</v>
      </c>
      <c r="BA187" s="147">
        <f>IF(AZ187=1,G187,0)</f>
        <v>0</v>
      </c>
      <c r="BB187" s="147">
        <f>IF(AZ187=2,G187,0)</f>
        <v>0</v>
      </c>
      <c r="BC187" s="147">
        <f>IF(AZ187=3,G187,0)</f>
        <v>0</v>
      </c>
      <c r="BD187" s="147">
        <f>IF(AZ187=4,G187,0)</f>
        <v>0</v>
      </c>
      <c r="BE187" s="147">
        <f>IF(AZ187=5,G187,0)</f>
        <v>0</v>
      </c>
      <c r="CA187" s="176">
        <v>11</v>
      </c>
      <c r="CB187" s="176">
        <v>0</v>
      </c>
      <c r="CZ187" s="147">
        <v>0</v>
      </c>
    </row>
    <row r="188" spans="1:104" x14ac:dyDescent="0.2">
      <c r="A188" s="183"/>
      <c r="B188" s="184" t="s">
        <v>64</v>
      </c>
      <c r="C188" s="185" t="str">
        <f>CONCATENATE(B186," ",C186)</f>
        <v>799 Ostatní</v>
      </c>
      <c r="D188" s="186"/>
      <c r="E188" s="187"/>
      <c r="F188" s="188"/>
      <c r="G188" s="189">
        <f>SUM(G186:G187)</f>
        <v>0</v>
      </c>
      <c r="O188" s="169">
        <v>4</v>
      </c>
      <c r="BA188" s="190">
        <f>SUM(BA186:BA187)</f>
        <v>0</v>
      </c>
      <c r="BB188" s="190">
        <f>SUM(BB186:BB187)</f>
        <v>0</v>
      </c>
      <c r="BC188" s="190">
        <f>SUM(BC186:BC187)</f>
        <v>0</v>
      </c>
      <c r="BD188" s="190">
        <f>SUM(BD186:BD187)</f>
        <v>0</v>
      </c>
      <c r="BE188" s="190">
        <f>SUM(BE186:BE187)</f>
        <v>0</v>
      </c>
    </row>
    <row r="189" spans="1:104" x14ac:dyDescent="0.2">
      <c r="A189" s="162" t="s">
        <v>62</v>
      </c>
      <c r="B189" s="163" t="s">
        <v>315</v>
      </c>
      <c r="C189" s="164" t="s">
        <v>316</v>
      </c>
      <c r="D189" s="165"/>
      <c r="E189" s="166"/>
      <c r="F189" s="166"/>
      <c r="G189" s="167"/>
      <c r="H189" s="168"/>
      <c r="I189" s="168"/>
      <c r="O189" s="169">
        <v>1</v>
      </c>
    </row>
    <row r="190" spans="1:104" x14ac:dyDescent="0.2">
      <c r="A190" s="170">
        <v>77</v>
      </c>
      <c r="B190" s="171" t="s">
        <v>317</v>
      </c>
      <c r="C190" s="172" t="s">
        <v>318</v>
      </c>
      <c r="D190" s="173" t="s">
        <v>241</v>
      </c>
      <c r="E190" s="174">
        <v>1</v>
      </c>
      <c r="F190" s="174">
        <v>0</v>
      </c>
      <c r="G190" s="175">
        <f>E190*F190</f>
        <v>0</v>
      </c>
      <c r="O190" s="169">
        <v>2</v>
      </c>
      <c r="AA190" s="147">
        <v>11</v>
      </c>
      <c r="AB190" s="147">
        <v>0</v>
      </c>
      <c r="AC190" s="147">
        <v>76</v>
      </c>
      <c r="AZ190" s="147">
        <v>3</v>
      </c>
      <c r="BA190" s="147">
        <f>IF(AZ190=1,G190,0)</f>
        <v>0</v>
      </c>
      <c r="BB190" s="147">
        <f>IF(AZ190=2,G190,0)</f>
        <v>0</v>
      </c>
      <c r="BC190" s="147">
        <f>IF(AZ190=3,G190,0)</f>
        <v>0</v>
      </c>
      <c r="BD190" s="147">
        <f>IF(AZ190=4,G190,0)</f>
        <v>0</v>
      </c>
      <c r="BE190" s="147">
        <f>IF(AZ190=5,G190,0)</f>
        <v>0</v>
      </c>
      <c r="CA190" s="176">
        <v>11</v>
      </c>
      <c r="CB190" s="176">
        <v>0</v>
      </c>
      <c r="CZ190" s="147">
        <v>0</v>
      </c>
    </row>
    <row r="191" spans="1:104" x14ac:dyDescent="0.2">
      <c r="A191" s="183"/>
      <c r="B191" s="184" t="s">
        <v>64</v>
      </c>
      <c r="C191" s="185" t="str">
        <f>CONCATENATE(B189," ",C189)</f>
        <v>M21 Elektromontáže</v>
      </c>
      <c r="D191" s="186"/>
      <c r="E191" s="187"/>
      <c r="F191" s="188"/>
      <c r="G191" s="189">
        <f>SUM(G189:G190)</f>
        <v>0</v>
      </c>
      <c r="O191" s="169">
        <v>4</v>
      </c>
      <c r="BA191" s="190">
        <f>SUM(BA189:BA190)</f>
        <v>0</v>
      </c>
      <c r="BB191" s="190">
        <f>SUM(BB189:BB190)</f>
        <v>0</v>
      </c>
      <c r="BC191" s="190">
        <f>SUM(BC189:BC190)</f>
        <v>0</v>
      </c>
      <c r="BD191" s="190">
        <f>SUM(BD189:BD190)</f>
        <v>0</v>
      </c>
      <c r="BE191" s="190">
        <f>SUM(BE189:BE190)</f>
        <v>0</v>
      </c>
    </row>
    <row r="192" spans="1:104" x14ac:dyDescent="0.2">
      <c r="A192" s="162" t="s">
        <v>62</v>
      </c>
      <c r="B192" s="163" t="s">
        <v>319</v>
      </c>
      <c r="C192" s="164" t="s">
        <v>320</v>
      </c>
      <c r="D192" s="165"/>
      <c r="E192" s="166"/>
      <c r="F192" s="166"/>
      <c r="G192" s="167"/>
      <c r="H192" s="168"/>
      <c r="I192" s="168"/>
      <c r="O192" s="169">
        <v>1</v>
      </c>
    </row>
    <row r="193" spans="1:104" x14ac:dyDescent="0.2">
      <c r="A193" s="170">
        <v>78</v>
      </c>
      <c r="B193" s="171" t="s">
        <v>321</v>
      </c>
      <c r="C193" s="172" t="s">
        <v>322</v>
      </c>
      <c r="D193" s="173" t="s">
        <v>241</v>
      </c>
      <c r="E193" s="174">
        <v>1</v>
      </c>
      <c r="F193" s="174">
        <v>0</v>
      </c>
      <c r="G193" s="175">
        <f>E193*F193</f>
        <v>0</v>
      </c>
      <c r="O193" s="169">
        <v>2</v>
      </c>
      <c r="AA193" s="147">
        <v>11</v>
      </c>
      <c r="AB193" s="147">
        <v>0</v>
      </c>
      <c r="AC193" s="147">
        <v>77</v>
      </c>
      <c r="AZ193" s="147">
        <v>1</v>
      </c>
      <c r="BA193" s="147">
        <f>IF(AZ193=1,G193,0)</f>
        <v>0</v>
      </c>
      <c r="BB193" s="147">
        <f>IF(AZ193=2,G193,0)</f>
        <v>0</v>
      </c>
      <c r="BC193" s="147">
        <f>IF(AZ193=3,G193,0)</f>
        <v>0</v>
      </c>
      <c r="BD193" s="147">
        <f>IF(AZ193=4,G193,0)</f>
        <v>0</v>
      </c>
      <c r="BE193" s="147">
        <f>IF(AZ193=5,G193,0)</f>
        <v>0</v>
      </c>
      <c r="CA193" s="176">
        <v>11</v>
      </c>
      <c r="CB193" s="176">
        <v>0</v>
      </c>
      <c r="CZ193" s="147">
        <v>0</v>
      </c>
    </row>
    <row r="194" spans="1:104" x14ac:dyDescent="0.2">
      <c r="A194" s="170">
        <v>79</v>
      </c>
      <c r="B194" s="171" t="s">
        <v>323</v>
      </c>
      <c r="C194" s="172" t="s">
        <v>324</v>
      </c>
      <c r="D194" s="173" t="s">
        <v>241</v>
      </c>
      <c r="E194" s="174">
        <v>1</v>
      </c>
      <c r="F194" s="174">
        <v>0</v>
      </c>
      <c r="G194" s="175">
        <f>E194*F194</f>
        <v>0</v>
      </c>
      <c r="O194" s="169">
        <v>2</v>
      </c>
      <c r="AA194" s="147">
        <v>11</v>
      </c>
      <c r="AB194" s="147">
        <v>0</v>
      </c>
      <c r="AC194" s="147">
        <v>80</v>
      </c>
      <c r="AZ194" s="147">
        <v>1</v>
      </c>
      <c r="BA194" s="147">
        <f>IF(AZ194=1,G194,0)</f>
        <v>0</v>
      </c>
      <c r="BB194" s="147">
        <f>IF(AZ194=2,G194,0)</f>
        <v>0</v>
      </c>
      <c r="BC194" s="147">
        <f>IF(AZ194=3,G194,0)</f>
        <v>0</v>
      </c>
      <c r="BD194" s="147">
        <f>IF(AZ194=4,G194,0)</f>
        <v>0</v>
      </c>
      <c r="BE194" s="147">
        <f>IF(AZ194=5,G194,0)</f>
        <v>0</v>
      </c>
      <c r="CA194" s="176">
        <v>11</v>
      </c>
      <c r="CB194" s="176">
        <v>0</v>
      </c>
      <c r="CZ194" s="147">
        <v>0</v>
      </c>
    </row>
    <row r="195" spans="1:104" x14ac:dyDescent="0.2">
      <c r="A195" s="170">
        <v>80</v>
      </c>
      <c r="B195" s="171" t="s">
        <v>325</v>
      </c>
      <c r="C195" s="172" t="s">
        <v>326</v>
      </c>
      <c r="D195" s="173" t="s">
        <v>241</v>
      </c>
      <c r="E195" s="174">
        <v>1</v>
      </c>
      <c r="F195" s="174">
        <v>0</v>
      </c>
      <c r="G195" s="175">
        <f>E195*F195</f>
        <v>0</v>
      </c>
      <c r="O195" s="169">
        <v>2</v>
      </c>
      <c r="AA195" s="147">
        <v>11</v>
      </c>
      <c r="AB195" s="147">
        <v>0</v>
      </c>
      <c r="AC195" s="147">
        <v>81</v>
      </c>
      <c r="AZ195" s="147">
        <v>1</v>
      </c>
      <c r="BA195" s="147">
        <f>IF(AZ195=1,G195,0)</f>
        <v>0</v>
      </c>
      <c r="BB195" s="147">
        <f>IF(AZ195=2,G195,0)</f>
        <v>0</v>
      </c>
      <c r="BC195" s="147">
        <f>IF(AZ195=3,G195,0)</f>
        <v>0</v>
      </c>
      <c r="BD195" s="147">
        <f>IF(AZ195=4,G195,0)</f>
        <v>0</v>
      </c>
      <c r="BE195" s="147">
        <f>IF(AZ195=5,G195,0)</f>
        <v>0</v>
      </c>
      <c r="CA195" s="176">
        <v>11</v>
      </c>
      <c r="CB195" s="176">
        <v>0</v>
      </c>
      <c r="CZ195" s="147">
        <v>0</v>
      </c>
    </row>
    <row r="196" spans="1:104" x14ac:dyDescent="0.2">
      <c r="A196" s="183"/>
      <c r="B196" s="184" t="s">
        <v>64</v>
      </c>
      <c r="C196" s="185" t="str">
        <f>CONCATENATE(B192," ",C192)</f>
        <v>VN Vedlejší náklady</v>
      </c>
      <c r="D196" s="186"/>
      <c r="E196" s="187"/>
      <c r="F196" s="188"/>
      <c r="G196" s="189">
        <f>SUM(G192:G195)</f>
        <v>0</v>
      </c>
      <c r="O196" s="169">
        <v>4</v>
      </c>
      <c r="BA196" s="190">
        <f>SUM(BA192:BA195)</f>
        <v>0</v>
      </c>
      <c r="BB196" s="190">
        <f>SUM(BB192:BB195)</f>
        <v>0</v>
      </c>
      <c r="BC196" s="190">
        <f>SUM(BC192:BC195)</f>
        <v>0</v>
      </c>
      <c r="BD196" s="190">
        <f>SUM(BD192:BD195)</f>
        <v>0</v>
      </c>
      <c r="BE196" s="190">
        <f>SUM(BE192:BE195)</f>
        <v>0</v>
      </c>
    </row>
    <row r="197" spans="1:104" x14ac:dyDescent="0.2">
      <c r="E197" s="147"/>
    </row>
    <row r="198" spans="1:104" x14ac:dyDescent="0.2">
      <c r="E198" s="147"/>
    </row>
    <row r="199" spans="1:104" x14ac:dyDescent="0.2">
      <c r="E199" s="147"/>
    </row>
    <row r="200" spans="1:104" x14ac:dyDescent="0.2">
      <c r="E200" s="147"/>
    </row>
    <row r="201" spans="1:104" x14ac:dyDescent="0.2">
      <c r="E201" s="147"/>
    </row>
    <row r="202" spans="1:104" x14ac:dyDescent="0.2">
      <c r="E202" s="147"/>
    </row>
    <row r="203" spans="1:104" x14ac:dyDescent="0.2">
      <c r="E203" s="147"/>
    </row>
    <row r="204" spans="1:104" x14ac:dyDescent="0.2">
      <c r="E204" s="147"/>
    </row>
    <row r="205" spans="1:104" x14ac:dyDescent="0.2">
      <c r="E205" s="147"/>
    </row>
    <row r="206" spans="1:104" x14ac:dyDescent="0.2">
      <c r="E206" s="147"/>
    </row>
    <row r="207" spans="1:104" x14ac:dyDescent="0.2">
      <c r="E207" s="147"/>
    </row>
    <row r="208" spans="1:104" x14ac:dyDescent="0.2">
      <c r="E208" s="147"/>
    </row>
    <row r="209" spans="1:7" x14ac:dyDescent="0.2">
      <c r="E209" s="147"/>
    </row>
    <row r="210" spans="1:7" x14ac:dyDescent="0.2">
      <c r="E210" s="147"/>
    </row>
    <row r="211" spans="1:7" x14ac:dyDescent="0.2">
      <c r="E211" s="147"/>
    </row>
    <row r="212" spans="1:7" x14ac:dyDescent="0.2">
      <c r="E212" s="147"/>
    </row>
    <row r="213" spans="1:7" x14ac:dyDescent="0.2">
      <c r="E213" s="147"/>
    </row>
    <row r="214" spans="1:7" x14ac:dyDescent="0.2">
      <c r="E214" s="147"/>
    </row>
    <row r="215" spans="1:7" x14ac:dyDescent="0.2">
      <c r="E215" s="147"/>
    </row>
    <row r="216" spans="1:7" x14ac:dyDescent="0.2">
      <c r="E216" s="147"/>
    </row>
    <row r="217" spans="1:7" x14ac:dyDescent="0.2">
      <c r="E217" s="147"/>
    </row>
    <row r="218" spans="1:7" x14ac:dyDescent="0.2">
      <c r="E218" s="147"/>
    </row>
    <row r="219" spans="1:7" x14ac:dyDescent="0.2">
      <c r="E219" s="147"/>
    </row>
    <row r="220" spans="1:7" x14ac:dyDescent="0.2">
      <c r="A220" s="191"/>
      <c r="B220" s="191"/>
      <c r="C220" s="191"/>
      <c r="D220" s="191"/>
      <c r="E220" s="191"/>
      <c r="F220" s="191"/>
      <c r="G220" s="191"/>
    </row>
    <row r="221" spans="1:7" x14ac:dyDescent="0.2">
      <c r="A221" s="191"/>
      <c r="B221" s="191"/>
      <c r="C221" s="191"/>
      <c r="D221" s="191"/>
      <c r="E221" s="191"/>
      <c r="F221" s="191"/>
      <c r="G221" s="191"/>
    </row>
    <row r="222" spans="1:7" x14ac:dyDescent="0.2">
      <c r="A222" s="191"/>
      <c r="B222" s="191"/>
      <c r="C222" s="191"/>
      <c r="D222" s="191"/>
      <c r="E222" s="191"/>
      <c r="F222" s="191"/>
      <c r="G222" s="191"/>
    </row>
    <row r="223" spans="1:7" x14ac:dyDescent="0.2">
      <c r="A223" s="191"/>
      <c r="B223" s="191"/>
      <c r="C223" s="191"/>
      <c r="D223" s="191"/>
      <c r="E223" s="191"/>
      <c r="F223" s="191"/>
      <c r="G223" s="191"/>
    </row>
    <row r="224" spans="1:7" x14ac:dyDescent="0.2">
      <c r="E224" s="147"/>
    </row>
    <row r="225" spans="5:5" x14ac:dyDescent="0.2">
      <c r="E225" s="147"/>
    </row>
    <row r="226" spans="5:5" x14ac:dyDescent="0.2">
      <c r="E226" s="147"/>
    </row>
    <row r="227" spans="5:5" x14ac:dyDescent="0.2">
      <c r="E227" s="147"/>
    </row>
    <row r="228" spans="5:5" x14ac:dyDescent="0.2">
      <c r="E228" s="147"/>
    </row>
    <row r="229" spans="5:5" x14ac:dyDescent="0.2">
      <c r="E229" s="147"/>
    </row>
    <row r="230" spans="5:5" x14ac:dyDescent="0.2">
      <c r="E230" s="147"/>
    </row>
    <row r="231" spans="5:5" x14ac:dyDescent="0.2">
      <c r="E231" s="147"/>
    </row>
    <row r="232" spans="5:5" x14ac:dyDescent="0.2">
      <c r="E232" s="147"/>
    </row>
    <row r="233" spans="5:5" x14ac:dyDescent="0.2">
      <c r="E233" s="147"/>
    </row>
    <row r="234" spans="5:5" x14ac:dyDescent="0.2">
      <c r="E234" s="147"/>
    </row>
    <row r="235" spans="5:5" x14ac:dyDescent="0.2">
      <c r="E235" s="147"/>
    </row>
    <row r="236" spans="5:5" x14ac:dyDescent="0.2">
      <c r="E236" s="147"/>
    </row>
    <row r="237" spans="5:5" x14ac:dyDescent="0.2">
      <c r="E237" s="147"/>
    </row>
    <row r="238" spans="5:5" x14ac:dyDescent="0.2">
      <c r="E238" s="147"/>
    </row>
    <row r="239" spans="5:5" x14ac:dyDescent="0.2">
      <c r="E239" s="147"/>
    </row>
    <row r="240" spans="5:5" x14ac:dyDescent="0.2">
      <c r="E240" s="147"/>
    </row>
    <row r="241" spans="1:7" x14ac:dyDescent="0.2">
      <c r="E241" s="147"/>
    </row>
    <row r="242" spans="1:7" x14ac:dyDescent="0.2">
      <c r="E242" s="147"/>
    </row>
    <row r="243" spans="1:7" x14ac:dyDescent="0.2">
      <c r="E243" s="147"/>
    </row>
    <row r="244" spans="1:7" x14ac:dyDescent="0.2">
      <c r="E244" s="147"/>
    </row>
    <row r="245" spans="1:7" x14ac:dyDescent="0.2">
      <c r="E245" s="147"/>
    </row>
    <row r="246" spans="1:7" x14ac:dyDescent="0.2">
      <c r="E246" s="147"/>
    </row>
    <row r="247" spans="1:7" x14ac:dyDescent="0.2">
      <c r="E247" s="147"/>
    </row>
    <row r="248" spans="1:7" x14ac:dyDescent="0.2">
      <c r="E248" s="147"/>
    </row>
    <row r="249" spans="1:7" x14ac:dyDescent="0.2">
      <c r="E249" s="147"/>
    </row>
    <row r="250" spans="1:7" x14ac:dyDescent="0.2">
      <c r="E250" s="147"/>
    </row>
    <row r="251" spans="1:7" x14ac:dyDescent="0.2">
      <c r="E251" s="147"/>
    </row>
    <row r="252" spans="1:7" x14ac:dyDescent="0.2">
      <c r="E252" s="147"/>
    </row>
    <row r="253" spans="1:7" x14ac:dyDescent="0.2">
      <c r="E253" s="147"/>
    </row>
    <row r="254" spans="1:7" x14ac:dyDescent="0.2">
      <c r="E254" s="147"/>
    </row>
    <row r="255" spans="1:7" x14ac:dyDescent="0.2">
      <c r="A255" s="192"/>
      <c r="B255" s="192"/>
    </row>
    <row r="256" spans="1:7" x14ac:dyDescent="0.2">
      <c r="A256" s="191"/>
      <c r="B256" s="191"/>
      <c r="C256" s="193"/>
      <c r="D256" s="193"/>
      <c r="E256" s="194"/>
      <c r="F256" s="193"/>
      <c r="G256" s="195"/>
    </row>
    <row r="257" spans="1:7" x14ac:dyDescent="0.2">
      <c r="A257" s="196"/>
      <c r="B257" s="196"/>
      <c r="C257" s="191"/>
      <c r="D257" s="191"/>
      <c r="E257" s="197"/>
      <c r="F257" s="191"/>
      <c r="G257" s="191"/>
    </row>
    <row r="258" spans="1:7" x14ac:dyDescent="0.2">
      <c r="A258" s="191"/>
      <c r="B258" s="191"/>
      <c r="C258" s="191"/>
      <c r="D258" s="191"/>
      <c r="E258" s="197"/>
      <c r="F258" s="191"/>
      <c r="G258" s="191"/>
    </row>
    <row r="259" spans="1:7" x14ac:dyDescent="0.2">
      <c r="A259" s="191"/>
      <c r="B259" s="191"/>
      <c r="C259" s="191"/>
      <c r="D259" s="191"/>
      <c r="E259" s="197"/>
      <c r="F259" s="191"/>
      <c r="G259" s="191"/>
    </row>
    <row r="260" spans="1:7" x14ac:dyDescent="0.2">
      <c r="A260" s="191"/>
      <c r="B260" s="191"/>
      <c r="C260" s="191"/>
      <c r="D260" s="191"/>
      <c r="E260" s="197"/>
      <c r="F260" s="191"/>
      <c r="G260" s="191"/>
    </row>
    <row r="261" spans="1:7" x14ac:dyDescent="0.2">
      <c r="A261" s="191"/>
      <c r="B261" s="191"/>
      <c r="C261" s="191"/>
      <c r="D261" s="191"/>
      <c r="E261" s="197"/>
      <c r="F261" s="191"/>
      <c r="G261" s="191"/>
    </row>
    <row r="262" spans="1:7" x14ac:dyDescent="0.2">
      <c r="A262" s="191"/>
      <c r="B262" s="191"/>
      <c r="C262" s="191"/>
      <c r="D262" s="191"/>
      <c r="E262" s="197"/>
      <c r="F262" s="191"/>
      <c r="G262" s="191"/>
    </row>
    <row r="263" spans="1:7" x14ac:dyDescent="0.2">
      <c r="A263" s="191"/>
      <c r="B263" s="191"/>
      <c r="C263" s="191"/>
      <c r="D263" s="191"/>
      <c r="E263" s="197"/>
      <c r="F263" s="191"/>
      <c r="G263" s="191"/>
    </row>
    <row r="264" spans="1:7" x14ac:dyDescent="0.2">
      <c r="A264" s="191"/>
      <c r="B264" s="191"/>
      <c r="C264" s="191"/>
      <c r="D264" s="191"/>
      <c r="E264" s="197"/>
      <c r="F264" s="191"/>
      <c r="G264" s="191"/>
    </row>
    <row r="265" spans="1:7" x14ac:dyDescent="0.2">
      <c r="A265" s="191"/>
      <c r="B265" s="191"/>
      <c r="C265" s="191"/>
      <c r="D265" s="191"/>
      <c r="E265" s="197"/>
      <c r="F265" s="191"/>
      <c r="G265" s="191"/>
    </row>
    <row r="266" spans="1:7" x14ac:dyDescent="0.2">
      <c r="A266" s="191"/>
      <c r="B266" s="191"/>
      <c r="C266" s="191"/>
      <c r="D266" s="191"/>
      <c r="E266" s="197"/>
      <c r="F266" s="191"/>
      <c r="G266" s="191"/>
    </row>
    <row r="267" spans="1:7" x14ac:dyDescent="0.2">
      <c r="A267" s="191"/>
      <c r="B267" s="191"/>
      <c r="C267" s="191"/>
      <c r="D267" s="191"/>
      <c r="E267" s="197"/>
      <c r="F267" s="191"/>
      <c r="G267" s="191"/>
    </row>
    <row r="268" spans="1:7" x14ac:dyDescent="0.2">
      <c r="A268" s="191"/>
      <c r="B268" s="191"/>
      <c r="C268" s="191"/>
      <c r="D268" s="191"/>
      <c r="E268" s="197"/>
      <c r="F268" s="191"/>
      <c r="G268" s="191"/>
    </row>
    <row r="269" spans="1:7" x14ac:dyDescent="0.2">
      <c r="A269" s="191"/>
      <c r="B269" s="191"/>
      <c r="C269" s="191"/>
      <c r="D269" s="191"/>
      <c r="E269" s="197"/>
      <c r="F269" s="191"/>
      <c r="G269" s="191"/>
    </row>
  </sheetData>
  <mergeCells count="74">
    <mergeCell ref="C11:D11"/>
    <mergeCell ref="C13:D13"/>
    <mergeCell ref="C16:D16"/>
    <mergeCell ref="A1:G1"/>
    <mergeCell ref="A3:B3"/>
    <mergeCell ref="A4:B4"/>
    <mergeCell ref="E4:G4"/>
    <mergeCell ref="C9:D9"/>
    <mergeCell ref="C46:D46"/>
    <mergeCell ref="C48:D48"/>
    <mergeCell ref="C50:D50"/>
    <mergeCell ref="C19:D19"/>
    <mergeCell ref="C21:D21"/>
    <mergeCell ref="C23:D23"/>
    <mergeCell ref="C28:D28"/>
    <mergeCell ref="C30:D30"/>
    <mergeCell ref="C32:D32"/>
    <mergeCell ref="C34:D34"/>
    <mergeCell ref="C38:D38"/>
    <mergeCell ref="C40:D40"/>
    <mergeCell ref="C42:D42"/>
    <mergeCell ref="C44:D44"/>
    <mergeCell ref="C45:D45"/>
    <mergeCell ref="C76:D76"/>
    <mergeCell ref="C51:D51"/>
    <mergeCell ref="C55:D55"/>
    <mergeCell ref="C56:D56"/>
    <mergeCell ref="C58:D58"/>
    <mergeCell ref="C59:D59"/>
    <mergeCell ref="C61:D61"/>
    <mergeCell ref="C65:D65"/>
    <mergeCell ref="C69:D69"/>
    <mergeCell ref="C71:D71"/>
    <mergeCell ref="C72:D72"/>
    <mergeCell ref="C74:D74"/>
    <mergeCell ref="C96:D96"/>
    <mergeCell ref="C78:D78"/>
    <mergeCell ref="C79:D79"/>
    <mergeCell ref="C81:D81"/>
    <mergeCell ref="C82:D82"/>
    <mergeCell ref="C83:D83"/>
    <mergeCell ref="C85:D85"/>
    <mergeCell ref="C87:D87"/>
    <mergeCell ref="C89:D89"/>
    <mergeCell ref="C91:D91"/>
    <mergeCell ref="C92:D92"/>
    <mergeCell ref="C94:D94"/>
    <mergeCell ref="C126:D126"/>
    <mergeCell ref="C112:D112"/>
    <mergeCell ref="C113:D113"/>
    <mergeCell ref="C115:D115"/>
    <mergeCell ref="C116:D116"/>
    <mergeCell ref="C118:D118"/>
    <mergeCell ref="C119:D119"/>
    <mergeCell ref="C121:D121"/>
    <mergeCell ref="C123:D123"/>
    <mergeCell ref="C124:D124"/>
    <mergeCell ref="C148:D148"/>
    <mergeCell ref="C150:D150"/>
    <mergeCell ref="C152:D152"/>
    <mergeCell ref="C156:D156"/>
    <mergeCell ref="C137:D137"/>
    <mergeCell ref="C139:D139"/>
    <mergeCell ref="C142:D142"/>
    <mergeCell ref="C161:D161"/>
    <mergeCell ref="C162:D162"/>
    <mergeCell ref="C166:D166"/>
    <mergeCell ref="C170:D170"/>
    <mergeCell ref="C172:D172"/>
    <mergeCell ref="C177:D177"/>
    <mergeCell ref="C181:D181"/>
    <mergeCell ref="C182:D182"/>
    <mergeCell ref="C183:D183"/>
    <mergeCell ref="C184:D18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MŠ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Šťastná</dc:creator>
  <cp:lastModifiedBy>Jochimová Lenka</cp:lastModifiedBy>
  <cp:lastPrinted>2023-08-23T09:56:34Z</cp:lastPrinted>
  <dcterms:created xsi:type="dcterms:W3CDTF">2022-12-12T15:45:08Z</dcterms:created>
  <dcterms:modified xsi:type="dcterms:W3CDTF">2023-08-24T09:17:58Z</dcterms:modified>
</cp:coreProperties>
</file>